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filterPrivacy="1" codeName="ThisWorkbook"/>
  <xr:revisionPtr revIDLastSave="0" documentId="8_{CE4ADF17-7D80-4CB3-8E4C-E531890F1E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eksi nr.1" sheetId="1" r:id="rId1"/>
    <sheet name="Aneksi nr.1.1" sheetId="2" r:id="rId2"/>
    <sheet name="Aneksi nr.1.2" sheetId="3" r:id="rId3"/>
    <sheet name="Aneksi nr.2" sheetId="4" r:id="rId4"/>
    <sheet name="Aneksi nr.2.1" sheetId="5" r:id="rId5"/>
    <sheet name="Aneksi nr.3" sheetId="6" r:id="rId6"/>
    <sheet name="Aneksi nr.3.1" sheetId="7" r:id="rId7"/>
    <sheet name="Aneksi nr.3.2" sheetId="8" r:id="rId8"/>
    <sheet name="Aneksi nr.4" sheetId="9" r:id="rId9"/>
  </sheets>
  <definedNames>
    <definedName name="JR_PAGE_ANCHOR_0_1">'Aneksi nr.1'!$A$1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9" l="1"/>
  <c r="K25" i="9" s="1"/>
  <c r="H25" i="9"/>
  <c r="G25" i="9"/>
  <c r="K23" i="9"/>
  <c r="K21" i="9"/>
  <c r="K19" i="9"/>
  <c r="J19" i="9"/>
  <c r="K18" i="9"/>
  <c r="J18" i="9"/>
  <c r="K15" i="9"/>
  <c r="J15" i="9"/>
  <c r="K13" i="9"/>
  <c r="J13" i="9"/>
  <c r="K12" i="9"/>
  <c r="J12" i="9"/>
  <c r="K9" i="9"/>
  <c r="J9" i="9"/>
  <c r="P70" i="8" l="1"/>
  <c r="P66" i="8"/>
  <c r="O66" i="8"/>
  <c r="N66" i="8"/>
  <c r="O54" i="8"/>
  <c r="N54" i="8"/>
  <c r="P27" i="8"/>
  <c r="O22" i="8"/>
  <c r="P18" i="8"/>
  <c r="O18" i="8"/>
  <c r="P14" i="8"/>
  <c r="O14" i="8"/>
  <c r="P10" i="8"/>
  <c r="O10" i="8"/>
  <c r="P6" i="8"/>
  <c r="O6" i="8"/>
  <c r="U18" i="7" l="1"/>
  <c r="T18" i="7"/>
  <c r="P18" i="7"/>
  <c r="O18" i="7"/>
  <c r="N18" i="7"/>
  <c r="M18" i="7"/>
  <c r="L18" i="7"/>
  <c r="K18" i="7"/>
  <c r="T17" i="7"/>
  <c r="P17" i="7"/>
  <c r="O17" i="7"/>
  <c r="M17" i="7"/>
  <c r="L17" i="7"/>
  <c r="K17" i="7"/>
  <c r="Q16" i="7"/>
  <c r="P16" i="7"/>
  <c r="O16" i="7"/>
  <c r="N16" i="7"/>
  <c r="N17" i="7" s="1"/>
  <c r="M16" i="7"/>
  <c r="L16" i="7"/>
  <c r="K16" i="7"/>
  <c r="K12" i="7"/>
  <c r="K9" i="7"/>
  <c r="T8" i="7"/>
  <c r="O15" i="6" l="1"/>
  <c r="L15" i="6"/>
  <c r="I15" i="6"/>
  <c r="F15" i="6"/>
  <c r="Q13" i="6"/>
  <c r="M13" i="6"/>
  <c r="J13" i="6"/>
  <c r="P12" i="6"/>
  <c r="R12" i="6" s="1"/>
  <c r="M12" i="6"/>
  <c r="J12" i="6"/>
  <c r="P11" i="6"/>
  <c r="R11" i="6" s="1"/>
  <c r="M11" i="6"/>
  <c r="J11" i="6"/>
  <c r="G11" i="6"/>
  <c r="Q11" i="6" l="1"/>
  <c r="S12" i="6"/>
  <c r="S11" i="6"/>
  <c r="Q12" i="6"/>
  <c r="S16" i="5" l="1"/>
  <c r="R16" i="5"/>
  <c r="O16" i="5"/>
  <c r="N16" i="5"/>
  <c r="M16" i="5"/>
  <c r="L16" i="5"/>
  <c r="U13" i="5"/>
  <c r="U12" i="5"/>
  <c r="U16" i="5" s="1"/>
  <c r="U11" i="5"/>
  <c r="U9" i="5"/>
  <c r="U8" i="5"/>
  <c r="U7" i="5"/>
  <c r="E43" i="4" l="1"/>
  <c r="C43" i="4"/>
  <c r="J42" i="4"/>
  <c r="L42" i="4" s="1"/>
  <c r="G42" i="4"/>
  <c r="G43" i="4" s="1"/>
  <c r="E42" i="4"/>
  <c r="L41" i="4"/>
  <c r="L40" i="4"/>
  <c r="L39" i="4"/>
  <c r="L38" i="4"/>
  <c r="L37" i="4"/>
  <c r="M36" i="4"/>
  <c r="L36" i="4"/>
  <c r="G35" i="4"/>
  <c r="M35" i="4" s="1"/>
  <c r="E35" i="4"/>
  <c r="L34" i="4"/>
  <c r="M33" i="4"/>
  <c r="L33" i="4"/>
  <c r="J33" i="4"/>
  <c r="J43" i="4" s="1"/>
  <c r="C33" i="4"/>
  <c r="M29" i="4"/>
  <c r="L29" i="4"/>
  <c r="I29" i="4"/>
  <c r="M28" i="4"/>
  <c r="L28" i="4"/>
  <c r="I28" i="4"/>
  <c r="C27" i="4"/>
  <c r="C30" i="4" s="1"/>
  <c r="J26" i="4"/>
  <c r="L26" i="4" s="1"/>
  <c r="I26" i="4"/>
  <c r="C26" i="4"/>
  <c r="L25" i="4"/>
  <c r="I25" i="4"/>
  <c r="L24" i="4"/>
  <c r="I24" i="4"/>
  <c r="L23" i="4"/>
  <c r="I23" i="4"/>
  <c r="M22" i="4"/>
  <c r="L22" i="4"/>
  <c r="I22" i="4"/>
  <c r="M21" i="4"/>
  <c r="I21" i="4"/>
  <c r="L20" i="4"/>
  <c r="D20" i="4"/>
  <c r="J19" i="4"/>
  <c r="J27" i="4" s="1"/>
  <c r="I19" i="4"/>
  <c r="G19" i="4"/>
  <c r="G27" i="4" s="1"/>
  <c r="E19" i="4"/>
  <c r="E27" i="4" s="1"/>
  <c r="C19" i="4"/>
  <c r="M18" i="4"/>
  <c r="L18" i="4"/>
  <c r="I18" i="4"/>
  <c r="M17" i="4"/>
  <c r="L17" i="4"/>
  <c r="I17" i="4"/>
  <c r="L16" i="4"/>
  <c r="I16" i="4"/>
  <c r="L15" i="4"/>
  <c r="K15" i="4"/>
  <c r="I15" i="4"/>
  <c r="M14" i="4"/>
  <c r="L14" i="4"/>
  <c r="I14" i="4"/>
  <c r="M13" i="4"/>
  <c r="L13" i="4"/>
  <c r="I13" i="4"/>
  <c r="M12" i="4"/>
  <c r="L12" i="4"/>
  <c r="I12" i="4"/>
  <c r="I30" i="4" s="1"/>
  <c r="F12" i="4" l="1"/>
  <c r="F14" i="4"/>
  <c r="F17" i="4"/>
  <c r="F13" i="4"/>
  <c r="E30" i="4"/>
  <c r="F22" i="4"/>
  <c r="F21" i="4"/>
  <c r="F18" i="4"/>
  <c r="K13" i="4"/>
  <c r="M27" i="4"/>
  <c r="K12" i="4"/>
  <c r="K14" i="4"/>
  <c r="J30" i="4"/>
  <c r="M30" i="4" s="1"/>
  <c r="M43" i="4"/>
  <c r="L27" i="4"/>
  <c r="H17" i="4"/>
  <c r="H22" i="4"/>
  <c r="H18" i="4"/>
  <c r="H14" i="4"/>
  <c r="G30" i="4"/>
  <c r="L30" i="4" s="1"/>
  <c r="H12" i="4"/>
  <c r="L43" i="4"/>
  <c r="M26" i="4"/>
  <c r="L19" i="4"/>
  <c r="M19" i="4"/>
  <c r="L35" i="4"/>
  <c r="R13" i="3" l="1"/>
  <c r="R12" i="3"/>
  <c r="R11" i="3"/>
  <c r="Q10" i="3"/>
  <c r="P10" i="3"/>
  <c r="L10" i="3"/>
  <c r="K10" i="3"/>
  <c r="J10" i="3"/>
  <c r="I10" i="3"/>
  <c r="R9" i="3"/>
  <c r="R8" i="3"/>
  <c r="R7" i="3"/>
  <c r="R10" i="3" s="1"/>
  <c r="R6" i="3"/>
  <c r="R5" i="3"/>
  <c r="P16" i="2" l="1"/>
  <c r="O16" i="2"/>
  <c r="L16" i="2"/>
  <c r="K16" i="2"/>
  <c r="J16" i="2"/>
  <c r="I16" i="2"/>
  <c r="Q15" i="2"/>
  <c r="P15" i="2"/>
  <c r="O15" i="2"/>
  <c r="N15" i="2"/>
  <c r="M15" i="2"/>
  <c r="L15" i="2"/>
  <c r="K15" i="2"/>
  <c r="J15" i="2"/>
  <c r="I15" i="2"/>
  <c r="Q14" i="2"/>
  <c r="Q13" i="2"/>
  <c r="Q16" i="2" s="1"/>
  <c r="Q12" i="2"/>
  <c r="Q11" i="2"/>
  <c r="Q10" i="2"/>
  <c r="Q9" i="2"/>
  <c r="Q8" i="2"/>
  <c r="Q7" i="2"/>
  <c r="K23" i="1" l="1"/>
  <c r="O34" i="1" l="1"/>
  <c r="O19" i="1"/>
  <c r="O20" i="1"/>
  <c r="O23" i="1"/>
  <c r="O24" i="1"/>
  <c r="P6" i="1" l="1"/>
  <c r="L35" i="1" l="1"/>
  <c r="E35" i="1"/>
  <c r="O13" i="1" l="1"/>
  <c r="O14" i="1"/>
  <c r="O18" i="1" l="1"/>
  <c r="O12" i="1"/>
  <c r="N27" i="1" l="1"/>
  <c r="N28" i="1"/>
  <c r="N29" i="1"/>
  <c r="N30" i="1"/>
  <c r="N31" i="1"/>
  <c r="N32" i="1"/>
  <c r="N26" i="1"/>
  <c r="N19" i="1"/>
  <c r="N20" i="1"/>
  <c r="N21" i="1"/>
  <c r="N22" i="1"/>
  <c r="N23" i="1"/>
  <c r="N18" i="1"/>
  <c r="L25" i="1"/>
  <c r="N14" i="1"/>
  <c r="N13" i="1"/>
  <c r="N12" i="1"/>
  <c r="K14" i="1"/>
  <c r="K13" i="1"/>
  <c r="K12" i="1"/>
  <c r="N25" i="1" l="1"/>
  <c r="H24" i="1"/>
  <c r="K19" i="1" l="1"/>
  <c r="K20" i="1"/>
  <c r="K21" i="1"/>
  <c r="K22" i="1"/>
  <c r="K24" i="1"/>
  <c r="K26" i="1"/>
  <c r="K27" i="1"/>
  <c r="K29" i="1"/>
  <c r="K30" i="1"/>
  <c r="K31" i="1"/>
  <c r="K32" i="1"/>
  <c r="K18" i="1"/>
  <c r="I35" i="1"/>
  <c r="I25" i="1"/>
  <c r="O25" i="1" s="1"/>
  <c r="G28" i="1"/>
  <c r="E25" i="1"/>
  <c r="E33" i="1" s="1"/>
  <c r="K35" i="1" l="1"/>
  <c r="O35" i="1"/>
  <c r="I33" i="1"/>
  <c r="J18" i="1" s="1"/>
  <c r="K28" i="1"/>
  <c r="J20" i="1" l="1"/>
  <c r="J23" i="1"/>
  <c r="J24" i="1"/>
  <c r="J27" i="1"/>
  <c r="J19" i="1"/>
  <c r="O27" i="1"/>
  <c r="O28" i="1"/>
  <c r="O32" i="1"/>
  <c r="N34" i="1"/>
  <c r="N35" i="1"/>
  <c r="F25" i="1" l="1"/>
  <c r="G25" i="1" l="1"/>
  <c r="K25" i="1" s="1"/>
  <c r="M20" i="1" l="1"/>
  <c r="M19" i="1"/>
  <c r="M18" i="1"/>
  <c r="M24" i="1"/>
  <c r="M23" i="1"/>
  <c r="G33" i="1"/>
  <c r="L33" i="1"/>
  <c r="H27" i="1" l="1"/>
  <c r="H23" i="1"/>
  <c r="H19" i="1"/>
  <c r="H20" i="1"/>
  <c r="O33" i="1"/>
  <c r="N33" i="1"/>
  <c r="K33" i="1"/>
</calcChain>
</file>

<file path=xl/sharedStrings.xml><?xml version="1.0" encoding="utf-8"?>
<sst xmlns="http://schemas.openxmlformats.org/spreadsheetml/2006/main" count="951" uniqueCount="316">
  <si>
    <t>ANEKSI nr.1 Raporti Përmbledhës i Shpenzimeve të Ministrisë/Institucionit Buxhetor</t>
  </si>
  <si>
    <t>në/lekë</t>
  </si>
  <si>
    <t>Emri i Grupit</t>
  </si>
  <si>
    <t>Kodi i grupit</t>
  </si>
  <si>
    <t>EMËRTIME</t>
  </si>
  <si>
    <t>Shpenzimet e Ministrisë/Institucionit</t>
  </si>
  <si>
    <t>Periudha raportuese</t>
  </si>
  <si>
    <t>Ndryshimi Vjetor
 (Plan - Fakt)</t>
  </si>
  <si>
    <t xml:space="preserve">% e realizimit </t>
  </si>
  <si>
    <t>Shpenzime 
Faktike</t>
  </si>
  <si>
    <t>Struktura e shpenzimeve               në %</t>
  </si>
  <si>
    <t>Ndryshimi i planit
 vjetor</t>
  </si>
  <si>
    <t>(1)</t>
  </si>
  <si>
    <t>(2)</t>
  </si>
  <si>
    <t>(3)</t>
  </si>
  <si>
    <t>(4)</t>
  </si>
  <si>
    <t>(5)</t>
  </si>
  <si>
    <t>(6)</t>
  </si>
  <si>
    <t>7 (5-3)</t>
  </si>
  <si>
    <t>(8)</t>
  </si>
  <si>
    <t>(9)</t>
  </si>
  <si>
    <t>11 ( 8/5)</t>
  </si>
  <si>
    <t>Shpenzimet sipas programeve buxhetore</t>
  </si>
  <si>
    <t>Kodi i Programit</t>
  </si>
  <si>
    <t>Emërtimi</t>
  </si>
  <si>
    <t>01110</t>
  </si>
  <si>
    <t>Planifikimi, Menaxhimi dhe Administrimi</t>
  </si>
  <si>
    <t>Totali i Shpenzimeve buxhetore te Ministrise (Kap 01,02,03,04,05,08,22)</t>
  </si>
  <si>
    <t>Shpenzime nga te Ardhurat Jashte limitit (Kap 06)</t>
  </si>
  <si>
    <t>Totali Shpenzimeve te Ministrisë</t>
  </si>
  <si>
    <t>Shpenzimet sipas klasifikimit ekonomik</t>
  </si>
  <si>
    <t>Artikulli</t>
  </si>
  <si>
    <t>600</t>
  </si>
  <si>
    <t>Paga</t>
  </si>
  <si>
    <t>601</t>
  </si>
  <si>
    <t>Sigurime Shoqërore</t>
  </si>
  <si>
    <t>602</t>
  </si>
  <si>
    <t>Mallra dhe Shërbime të Tjera</t>
  </si>
  <si>
    <t>603</t>
  </si>
  <si>
    <t>Subvencione</t>
  </si>
  <si>
    <t>604</t>
  </si>
  <si>
    <t>Transferta Korente të Brendshme</t>
  </si>
  <si>
    <t>605</t>
  </si>
  <si>
    <t>Transferta Korente të Huaja</t>
  </si>
  <si>
    <t>606</t>
  </si>
  <si>
    <t>Trans per Buxh. Fam. &amp; Individ</t>
  </si>
  <si>
    <t>Nen-Totali Shpenzime Korrente</t>
  </si>
  <si>
    <t>230</t>
  </si>
  <si>
    <t>Kapitale të Patrupëzuara</t>
  </si>
  <si>
    <t>231</t>
  </si>
  <si>
    <t>Kapitale të Trupëzuara</t>
  </si>
  <si>
    <t>Nen-Totali Shpenzime Kapitale me financim te brendshem</t>
  </si>
  <si>
    <t>Nen-Totali Shpenzime Kapitale me financim te huaj</t>
  </si>
  <si>
    <t>Totali Shpenzime Kapitale</t>
  </si>
  <si>
    <t>Totali i Shpenz. Buxhetore te Ministrise/Institucionit Buxhetor</t>
  </si>
  <si>
    <t>Totali (Korrente + Kapitale + Shpenz.nga te ardh.jashte limti</t>
  </si>
  <si>
    <t>Numri i punonjësve</t>
  </si>
  <si>
    <t>0</t>
  </si>
  <si>
    <t>Emri</t>
  </si>
  <si>
    <t>Firma</t>
  </si>
  <si>
    <t>Data</t>
  </si>
  <si>
    <t xml:space="preserve">Komisioneri per te Drejten e Informimit dhe Mbrojtjen e te Dhenave Personale </t>
  </si>
  <si>
    <t>10 (3-8)</t>
  </si>
  <si>
    <t xml:space="preserve">B.Nerguti </t>
  </si>
  <si>
    <t xml:space="preserve">Nepunesi Autorizues /S.Pergjithshëm </t>
  </si>
  <si>
    <t xml:space="preserve">Nepunesi Zbatues </t>
  </si>
  <si>
    <t xml:space="preserve">Lindita Morina </t>
  </si>
  <si>
    <t xml:space="preserve">Plani Fillestar
 Vjetor 2026
 </t>
  </si>
  <si>
    <t>Viti paraardhës 2025</t>
  </si>
  <si>
    <t>Plani Vjetor
 i Rishikuar
 Viti 2026</t>
  </si>
  <si>
    <t>Shpenzime Faktike të Periudhës/Progresive Janar- gusht    2026</t>
  </si>
  <si>
    <t>29.09.2026</t>
  </si>
  <si>
    <t>Periudha e Raportimit  Janar - Gusht   2026</t>
  </si>
  <si>
    <t xml:space="preserve">ANEKSI 1.1 Raporti i Shpenzimeve të Ministrisë/Institucionit sipas kapitujve </t>
  </si>
  <si>
    <t xml:space="preserve">Periudha e Raportimit  Janar -  Gusht 2026   </t>
  </si>
  <si>
    <t>Kodi i Ministrisë</t>
  </si>
  <si>
    <t>Kodi i Kapitullit</t>
  </si>
  <si>
    <t>Emërtimi i Kapitullit</t>
  </si>
  <si>
    <t>Buxheti</t>
  </si>
  <si>
    <t>Artikujt buxhetore</t>
  </si>
  <si>
    <t>Total</t>
  </si>
  <si>
    <t xml:space="preserve">Periodike Janar - Gusht  2026   </t>
  </si>
  <si>
    <t>Shpenzime
Kapitale të Patrupëzuara</t>
  </si>
  <si>
    <t>Shpenzime
Kapitale të Trupëzuara</t>
  </si>
  <si>
    <t>Pagat</t>
  </si>
  <si>
    <t>Kontrib.e 
Sigurimeve Shoqërore</t>
  </si>
  <si>
    <t>Mallra dhe
Shërbime</t>
  </si>
  <si>
    <t>Subveci-
net</t>
  </si>
  <si>
    <t>Të Tjera
Transfer.Korrente Brendshme</t>
  </si>
  <si>
    <t>Transfer.
Korrente të Huaja</t>
  </si>
  <si>
    <t>Transferta për Buxhetet Familiare dhe Individët</t>
  </si>
  <si>
    <t>01</t>
  </si>
  <si>
    <t>Nga Buxheti</t>
  </si>
  <si>
    <t>Plani fillestar</t>
  </si>
  <si>
    <t>Plani i rishikuar</t>
  </si>
  <si>
    <t>Fakti</t>
  </si>
  <si>
    <t>Angazhime</t>
  </si>
  <si>
    <t>Ndryshimi ne vlere absolute</t>
  </si>
  <si>
    <t>Realizimi ne %</t>
  </si>
  <si>
    <t xml:space="preserve">Drejtuesi </t>
  </si>
  <si>
    <t xml:space="preserve">Titullari </t>
  </si>
  <si>
    <t xml:space="preserve">N Autorizues </t>
  </si>
  <si>
    <t xml:space="preserve">Blerta Nerguti </t>
  </si>
  <si>
    <t xml:space="preserve">Nëpunësi Zbatues </t>
  </si>
  <si>
    <t xml:space="preserve">S.Përgj  </t>
  </si>
  <si>
    <t>Janar- gusht   2026</t>
  </si>
  <si>
    <t>Aneksi 1.2 "Shpenzimet Buxhetore në Total Programi dhe Total Ministrie/Institucioni Buxhetor"</t>
  </si>
  <si>
    <t>Periudha e Raportimit Janar- gusht 2026</t>
  </si>
  <si>
    <t>Kodi i Ministris</t>
  </si>
  <si>
    <t>Kodi i Programi</t>
  </si>
  <si>
    <t>Emërtimi i Programit</t>
  </si>
  <si>
    <t>Viti</t>
  </si>
  <si>
    <t>Tipi i Buxhetit</t>
  </si>
  <si>
    <t>Art. 230</t>
  </si>
  <si>
    <t>Art. 231</t>
  </si>
  <si>
    <t>Art. 600</t>
  </si>
  <si>
    <t>Art. 601</t>
  </si>
  <si>
    <t>Art. 602</t>
  </si>
  <si>
    <t>Art. 603</t>
  </si>
  <si>
    <t>Art. 604</t>
  </si>
  <si>
    <t>Art. 605</t>
  </si>
  <si>
    <t>Art. 606</t>
  </si>
  <si>
    <t>Shpenzime faktike</t>
  </si>
  <si>
    <t>Total i Ministrisë/Institucionit</t>
  </si>
  <si>
    <t>Numri i punonjesve në Total</t>
  </si>
  <si>
    <t>Numri faktik</t>
  </si>
  <si>
    <t xml:space="preserve">N.Autorizues </t>
  </si>
  <si>
    <t>Blerta Nerguti</t>
  </si>
  <si>
    <t>Sekret. Pergj</t>
  </si>
  <si>
    <t>ANEKSI nr. 2 Raporti mbi Ekzekutimin e Buxhetit në nivelin e Programit të Buxhetit</t>
  </si>
  <si>
    <t>Periudha e Raportimit  Janar-Gusht    2026</t>
  </si>
  <si>
    <t xml:space="preserve"> Emri i Grupit</t>
  </si>
  <si>
    <t>Instituti i Studimeve te Krimeve te Komunizmit</t>
  </si>
  <si>
    <t xml:space="preserve"> Emri i </t>
  </si>
  <si>
    <t>Kodi i programit</t>
  </si>
  <si>
    <t>Shpenzimet e Programit</t>
  </si>
  <si>
    <t>Viti paraardhës</t>
  </si>
  <si>
    <t>Ndryshimi Vjetor                    ( Plan - Fakt)</t>
  </si>
  <si>
    <t>Shpenzime              Faktike</t>
  </si>
  <si>
    <t>Plani Fillestar
 Vjetor 
Viti 2026</t>
  </si>
  <si>
    <t>Ndryshimi i planit vjetor</t>
  </si>
  <si>
    <t>Shpenzime Faktike të Periudhës/Progresive janar- gusht   2026</t>
  </si>
  <si>
    <t>10 (5-8)</t>
  </si>
  <si>
    <t>Nëntotali Shpenzime Korente</t>
  </si>
  <si>
    <t>Nëntotali Shpenzime Kapitale me financim të brendshëm</t>
  </si>
  <si>
    <t>Nëntotali Shpenzime Kapitale me financim të huaj</t>
  </si>
  <si>
    <t>Totali i Shpenzimeve Kapitale</t>
  </si>
  <si>
    <t>Totali i Shpenzimeve Buxhetore të Programit</t>
  </si>
  <si>
    <t>Shpenzime Korente nga të Ardhurat Jashtë limitit (Kap 06)</t>
  </si>
  <si>
    <t>Shpenzime Kapitale nga të Ardhurat Jashtë limitit (Kap 06)</t>
  </si>
  <si>
    <t>Totali i Shpenzimeve të Programit</t>
  </si>
  <si>
    <t>Shpenzimet sipas produkteve të programit buxhetor</t>
  </si>
  <si>
    <t>Totali i Shpenzime Korente</t>
  </si>
  <si>
    <t>Kodi i produktit</t>
  </si>
  <si>
    <t>Emertimi</t>
  </si>
  <si>
    <t>98910AA</t>
  </si>
  <si>
    <t xml:space="preserve">Mbikqyrje/ inspektime/ ankesa </t>
  </si>
  <si>
    <t>18AD102</t>
  </si>
  <si>
    <t>Blerje pajisje zyre/elektronike/kompjuterike/instrumenta/vegla .instrumenta/vegla</t>
  </si>
  <si>
    <t>25AC125</t>
  </si>
  <si>
    <t xml:space="preserve">Dixhitalizimi I programeve te Transparences </t>
  </si>
  <si>
    <t>25AE101</t>
  </si>
  <si>
    <t xml:space="preserve">Sistemi I menaxhimit te praktikave te mbrojtjes se te dhenave </t>
  </si>
  <si>
    <t>Totali Shpenzime për Investime</t>
  </si>
  <si>
    <t xml:space="preserve">Drejtuesi /Nepunesi Zbatues </t>
  </si>
  <si>
    <t xml:space="preserve">Emri Lindita Morina </t>
  </si>
  <si>
    <t xml:space="preserve">Nepunesi Autorizues /Sekret. Pergj </t>
  </si>
  <si>
    <t>RAPORTI 2/1  Shpenzimet e programit sipas kapitujve</t>
  </si>
  <si>
    <t>Periudha e Raportimit  Janar-gusht   2026</t>
  </si>
  <si>
    <t xml:space="preserve">Periodike  </t>
  </si>
  <si>
    <t>Shpenzime Kapitale të Patrupëzuara</t>
  </si>
  <si>
    <t>Shpenzime Kapitale të Trupëzuara</t>
  </si>
  <si>
    <t>Kontrib.e Sigurimeve Shoqërore</t>
  </si>
  <si>
    <t>Mallra dhe Shërbime</t>
  </si>
  <si>
    <t>Subveci-net</t>
  </si>
  <si>
    <t>Të Tjera Transfer.Korrente Brendshme</t>
  </si>
  <si>
    <t>Transfer.Korrente të Huaja</t>
  </si>
  <si>
    <t xml:space="preserve">Drejtuesi /Nëpunësi Zbatues  </t>
  </si>
  <si>
    <t xml:space="preserve">Lindita  Morina </t>
  </si>
  <si>
    <t>Nepunesi Autorizues/Sek Pergjith</t>
  </si>
  <si>
    <t>ANEKSI nr.3 Raporti i performancës së produkteve të programit</t>
  </si>
  <si>
    <t>Periudha e raportimit Janar - Gusht  2026</t>
  </si>
  <si>
    <t xml:space="preserve">Komisioneri per te Drejten e Informimit dhe Mbrojtjen e te Dhenave personale </t>
  </si>
  <si>
    <t>Kodi i Produktit</t>
  </si>
  <si>
    <t>Emërtimi i Produktit</t>
  </si>
  <si>
    <t xml:space="preserve">Njësia matëse </t>
  </si>
  <si>
    <t>Periudha Rapotuese</t>
  </si>
  <si>
    <t>Deviacioni i Kostos për Njësi</t>
  </si>
  <si>
    <t>Sasia Faktike 
(Viti paraardhës)</t>
  </si>
  <si>
    <t>Shpenzimet Faktike 
 (2024 )</t>
  </si>
  <si>
    <t>Kosto për Njësi 
(2024)</t>
  </si>
  <si>
    <t>Sasia (sipas planit 
Fillestar Vjetor 2026)</t>
  </si>
  <si>
    <t>Shpenzimet (sipas 
planit Fillestar Vjetor 2025</t>
  </si>
  <si>
    <t>Kosto për Njësi 
(sipas planit Fillestar të vitit 2025</t>
  </si>
  <si>
    <t>Sasia (sipas planit 
të rishikuar të vitit korent 2026)</t>
  </si>
  <si>
    <t>Shpenzimet (sipas /planit të rishikuar të vitit 2026</t>
  </si>
  <si>
    <t>Kosto për Njësi(sipas /nplanit të rishikuar të vitit korent 2026)</t>
  </si>
  <si>
    <t>Sasia Faktike (janar- Gusht    2026)</t>
  </si>
  <si>
    <t>Shpenzimet Faktike /janar- Gusht   2026</t>
  </si>
  <si>
    <t>Kosto për Njësi Faktike n/janar- Gusht 2026</t>
  </si>
  <si>
    <t>13=(12)-(3)</t>
  </si>
  <si>
    <t>14=(12)-(6)</t>
  </si>
  <si>
    <t>15=(12)-(9)</t>
  </si>
  <si>
    <t>(7)</t>
  </si>
  <si>
    <t>(10)</t>
  </si>
  <si>
    <t>(11)</t>
  </si>
  <si>
    <t>(12)</t>
  </si>
  <si>
    <t>(13)</t>
  </si>
  <si>
    <t>(14)</t>
  </si>
  <si>
    <t>(15)</t>
  </si>
  <si>
    <t>Produktet e realizuara me shpenzimet buxhetore të programit</t>
  </si>
  <si>
    <t>98901AA</t>
  </si>
  <si>
    <t xml:space="preserve">Mbikqyrje/ankesa/inspektime </t>
  </si>
  <si>
    <t xml:space="preserve">Blerje pajisje kompjuterike </t>
  </si>
  <si>
    <t xml:space="preserve">Dixhitalizimi I programeve te Transperences </t>
  </si>
  <si>
    <t>T</t>
  </si>
  <si>
    <t>Produktet e realizuara nga përdorimi i të ardhurave jashtë limitit (Nga kapitulli 06)</t>
  </si>
  <si>
    <t>Drejtuesi / Nëpunësi Zbatues</t>
  </si>
  <si>
    <t xml:space="preserve">Lindita   Morina </t>
  </si>
  <si>
    <t xml:space="preserve"> Nëpunësi Autorizues/Sek.Pergji</t>
  </si>
  <si>
    <t>Aneksi 3.1 Raporti i performancës së produkteve të programit sipas artikujve</t>
  </si>
  <si>
    <t xml:space="preserve">Periudha Janar- gusht 2026   </t>
  </si>
  <si>
    <t>Kodi I Produktit</t>
  </si>
  <si>
    <t>Sasia</t>
  </si>
  <si>
    <t>Transferta për Buxhetet Familjare dhe Individët</t>
  </si>
  <si>
    <t xml:space="preserve">Blerje pajisje zyre/elektronike/kompjuterike/instrumenta </t>
  </si>
  <si>
    <t>01111</t>
  </si>
  <si>
    <t xml:space="preserve">Plani I rishikuar </t>
  </si>
  <si>
    <t xml:space="preserve">Fakti </t>
  </si>
  <si>
    <t xml:space="preserve">Sistem I menaxhimit t praktikave per mbrojtjen e te dhenave personale </t>
  </si>
  <si>
    <t>M8900005</t>
  </si>
  <si>
    <t>Totali i shpenzime buxhetore</t>
  </si>
  <si>
    <t xml:space="preserve">Drejtuesi / Nëpunësi Zbatues  </t>
  </si>
  <si>
    <t xml:space="preserve"> Nëpunësi  Autorizues/Sekr.Përgji</t>
  </si>
  <si>
    <t>30.09.2026</t>
  </si>
  <si>
    <t>Janar- Gusht  2026</t>
  </si>
  <si>
    <t>Aneksi 3.2  Deviacioni kostos për njësi në vite</t>
  </si>
  <si>
    <t>Line Ministry</t>
  </si>
  <si>
    <t>Program Code</t>
  </si>
  <si>
    <t>Program Meaning</t>
  </si>
  <si>
    <t>KPI Target Periodicit</t>
  </si>
  <si>
    <t>Output Code</t>
  </si>
  <si>
    <t>Output Meaning</t>
  </si>
  <si>
    <t>Type Title</t>
  </si>
  <si>
    <t xml:space="preserve">Mbikqyrje /ankesa/inspektime </t>
  </si>
  <si>
    <t>Target Qty</t>
  </si>
  <si>
    <t>Planned Cost</t>
  </si>
  <si>
    <t>Unit Cost (Planned)</t>
  </si>
  <si>
    <t>Deviacioni i planit fillestar për njësi gjatë viteve</t>
  </si>
  <si>
    <t>Revised Qty</t>
  </si>
  <si>
    <t>Revised Cost</t>
  </si>
  <si>
    <t>Unit Cost (Revised)</t>
  </si>
  <si>
    <t>Deviacioni i planit të rishikuar për njësi gjate viteve</t>
  </si>
  <si>
    <t>Actual Qty</t>
  </si>
  <si>
    <t>Actual Cost</t>
  </si>
  <si>
    <t>Unit Cost (Actual)</t>
  </si>
  <si>
    <t>Deviacioni i kostos faktike për njësi gjate viteve</t>
  </si>
  <si>
    <t xml:space="preserve">Blerje pajisje zyre/elektronike/kompjuerike /vegla /pajisje </t>
  </si>
  <si>
    <t>18AD202</t>
  </si>
  <si>
    <t>M890008</t>
  </si>
  <si>
    <t xml:space="preserve">Sistemelektronik I praktikave dhe te dhenave </t>
  </si>
  <si>
    <t>M8900002</t>
  </si>
  <si>
    <t>M890002</t>
  </si>
  <si>
    <t xml:space="preserve">Blerje pajisje kompjterike </t>
  </si>
  <si>
    <t>92</t>
  </si>
  <si>
    <t>25AC501</t>
  </si>
  <si>
    <t xml:space="preserve">Dixhitalizimi I Programeve te Ttansparences </t>
  </si>
  <si>
    <t xml:space="preserve">25AC501 </t>
  </si>
  <si>
    <t xml:space="preserve">Sistemi I menaxhimit te praktikave te mbrojtjes se te dhenave personale </t>
  </si>
  <si>
    <t xml:space="preserve">Drejtuesi /Nëpunësi Zbatues </t>
  </si>
  <si>
    <t xml:space="preserve"> Nëpunësi   Autorizues/S.Përgjith </t>
  </si>
  <si>
    <t>ANEKSI nr.4 Raporti i realizimit të treguesve të performances së programit</t>
  </si>
  <si>
    <t>Periudha e Raportimit  Janar- Gusht ll   2026</t>
  </si>
  <si>
    <t xml:space="preserve">Komisioneri per te Drejten e Informmmit dhe Mbrojtjen e te Dhenave personale </t>
  </si>
  <si>
    <t>Kodi i Grupit</t>
  </si>
  <si>
    <t>Emri i Programit</t>
  </si>
  <si>
    <t>Qëllimi i politikës së  programit</t>
  </si>
  <si>
    <t xml:space="preserve">Fuqizimi i funksionit mbikqyrës/monitorues  në funksion të   zbatimit të kuadrit ligjor në fuqi, për garantimin  e mbrojtjes së të dhënave personale dhe ruajtjen e privatësisë, në balancë me të drejtën informimit, duke garantuar qasje në informacion, transparencë dhe llogaridhënie maksimale </t>
  </si>
  <si>
    <t>Treguesit e performancës në nivel qëllimi</t>
  </si>
  <si>
    <t>Treguesit e performancës/Produktet:</t>
  </si>
  <si>
    <t xml:space="preserve">Kodi i treguesit </t>
  </si>
  <si>
    <t xml:space="preserve">Emërtimi i treguesit </t>
  </si>
  <si>
    <t>Tregues me bazë 
 gjinore 
( PO )</t>
  </si>
  <si>
    <t>Njësia matese</t>
  </si>
  <si>
    <t xml:space="preserve">Fakti i Vitit
Paraardhës  </t>
  </si>
  <si>
    <t xml:space="preserve">Buxheti Vjetor 2026
Plan Fillestar 
 </t>
  </si>
  <si>
    <t>Buxheti Vjetor 
Plan i Rishikuar 
Viti 2026</t>
  </si>
  <si>
    <t>Fakti 
i 
Periudhës/progresive</t>
  </si>
  <si>
    <t>Ndryshimi 
(Plan - Fakt)</t>
  </si>
  <si>
    <t>% e realizimit</t>
  </si>
  <si>
    <t xml:space="preserve"> Përqindja/Vendime të Komisionerit të lëna në fuqi nga gjykata/ kundrejt totalit </t>
  </si>
  <si>
    <t>%</t>
  </si>
  <si>
    <t>Objektivat e politikës së programit</t>
  </si>
  <si>
    <t>Përpunimi i ligjshëm i të dhënave personale,  duke respektuar dhe garantuar të drejtat dhe liritë themelore të njeriut të drejtën e ruajtjes së jetës private si dhe  garantimi i aksesit në informacioni për publikun për ushtrimin e të drejtave  si dhe formimin e pikëpamjeve të publikut për gjendjen e shtetit dhe të shoqërisë.</t>
  </si>
  <si>
    <t xml:space="preserve">Objektivi </t>
  </si>
  <si>
    <t xml:space="preserve"> Përqindja  e numrit të Autoriteteve Publike me program transparence të publikuar, sipas formatit të miratuar nga Komisioneri dhe të përditësuar me informacion kundrejt totalit të institucioneve</t>
  </si>
  <si>
    <t xml:space="preserve"> Niveli i zbatimit të akteve të Komisionerit  lidhur me të drejtën e informimit kundrejt totalit  </t>
  </si>
  <si>
    <t xml:space="preserve"> Niveli i zbatimit të akteve të Komisionerit  lidhur me   me mbrojtjen e të dhënave  të  zbatuara, kundrejt totalit </t>
  </si>
  <si>
    <t>Përqindja e grave në poste drejtuese në raport me totalin e posteve drejtuese në sherbimin civil në KDIMDP.</t>
  </si>
  <si>
    <t>po</t>
  </si>
  <si>
    <t>Produktet</t>
  </si>
  <si>
    <t>Kodi i treguesit</t>
  </si>
  <si>
    <t>Emërtimi i treguesit</t>
  </si>
  <si>
    <t>Mbikëqyrje dhe inspektime të kryera.</t>
  </si>
  <si>
    <t>Numër misionesh mbikëqyrjeje.</t>
  </si>
  <si>
    <t xml:space="preserve">lekë </t>
  </si>
  <si>
    <t>Blerje pajisje zyre/elektronike/kompjuerike /vegla /pajisje Pajisje elektronike/ dhe zyre te blera</t>
  </si>
  <si>
    <t>Numër pajisje</t>
  </si>
  <si>
    <t xml:space="preserve">leke </t>
  </si>
  <si>
    <t>Sistemi i menaxhimit të praktikave për mbrojtjen e të dhënave</t>
  </si>
  <si>
    <t xml:space="preserve">nr. </t>
  </si>
  <si>
    <t xml:space="preserve">Dixhitalizim i programit të Transparencës </t>
  </si>
  <si>
    <t xml:space="preserve">nr soft </t>
  </si>
  <si>
    <t xml:space="preserve">Drejtuesi/Nëpunësi Zbatues </t>
  </si>
  <si>
    <t>L.Morina</t>
  </si>
  <si>
    <t xml:space="preserve"> Nëpunësi Autorizues /S.Përgj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</si>
</sst>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,##0.0"/>
    <numFmt numFmtId="165" formatCode="#,##0.000"/>
    <numFmt numFmtId="166" formatCode="#0"/>
  </numFmts>
  <fonts count="76">
    <font>
      <sz val="11"/>
      <color theme="1"/>
      <name val="Calibri"/>
      <family val="2"/>
      <scheme val="minor"/>
    </font>
    <font>
      <sz val="9"/>
      <color rgb="FF000000"/>
      <name val="SansSerif"/>
      <family val="2"/>
    </font>
    <font>
      <b/>
      <sz val="11"/>
      <color rgb="FFC00000"/>
      <name val="Arial"/>
      <family val="2"/>
    </font>
    <font>
      <b/>
      <sz val="9"/>
      <color rgb="FFC00000"/>
      <name val="Arial"/>
      <family val="2"/>
    </font>
    <font>
      <b/>
      <sz val="9"/>
      <color rgb="FFC00000"/>
      <name val="SansSerif"/>
      <family val="2"/>
    </font>
    <font>
      <b/>
      <sz val="7"/>
      <color rgb="FFC00000"/>
      <name val="Arial"/>
      <family val="2"/>
    </font>
    <font>
      <b/>
      <sz val="8"/>
      <color rgb="FF080808"/>
      <name val="Arial"/>
      <family val="2"/>
    </font>
    <font>
      <sz val="8"/>
      <color rgb="FF080808"/>
      <name val="Arial"/>
      <family val="2"/>
    </font>
    <font>
      <sz val="9"/>
      <color rgb="FF080808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sz val="9"/>
      <color rgb="FF000000"/>
      <name val="Arial"/>
      <family val="2"/>
    </font>
    <font>
      <sz val="7"/>
      <color rgb="FF080808"/>
      <name val="Arial"/>
      <family val="2"/>
    </font>
    <font>
      <sz val="11"/>
      <color theme="1"/>
      <name val="Calibri"/>
      <family val="2"/>
      <scheme val="minor"/>
    </font>
    <font>
      <sz val="7"/>
      <color theme="1" tint="4.9989318521683403E-2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50505"/>
      <name val="Times New Roman"/>
      <family val="1"/>
    </font>
    <font>
      <b/>
      <sz val="11"/>
      <color rgb="FF000000"/>
      <name val="Times New Roman"/>
      <family val="1"/>
    </font>
    <font>
      <b/>
      <sz val="11"/>
      <color rgb="FF050505"/>
      <name val="Times New Roman"/>
      <family val="1"/>
    </font>
    <font>
      <sz val="11"/>
      <color rgb="FF000000"/>
      <name val="Times New Roman"/>
      <family val="1"/>
    </font>
    <font>
      <b/>
      <sz val="11"/>
      <color rgb="FF080808"/>
      <name val="Times New Roman"/>
      <family val="1"/>
    </font>
    <font>
      <sz val="11"/>
      <color rgb="FF080808"/>
      <name val="Times New Roman"/>
      <family val="1"/>
    </font>
    <font>
      <sz val="11"/>
      <color rgb="FFFF0000"/>
      <name val="Times New Roman"/>
      <family val="1"/>
    </font>
    <font>
      <b/>
      <sz val="8"/>
      <color theme="1" tint="4.9989318521683403E-2"/>
      <name val="Times New Roman"/>
      <family val="1"/>
    </font>
    <font>
      <sz val="8"/>
      <color theme="1" tint="4.9989318521683403E-2"/>
      <name val="Times New Roman"/>
      <family val="1"/>
    </font>
    <font>
      <sz val="11"/>
      <color theme="1" tint="4.9989318521683403E-2"/>
      <name val="Times New Roman"/>
      <family val="1"/>
    </font>
    <font>
      <sz val="11"/>
      <color rgb="FF000000"/>
      <name val="Arial"/>
      <family val="2"/>
    </font>
    <font>
      <b/>
      <sz val="11"/>
      <color theme="1" tint="4.9989318521683403E-2"/>
      <name val="Times New Roman"/>
      <family val="1"/>
    </font>
    <font>
      <sz val="8"/>
      <color rgb="FF000000"/>
      <name val="Times New Roman"/>
      <family val="1"/>
    </font>
    <font>
      <sz val="8"/>
      <color theme="1"/>
      <name val="Times New Roman"/>
      <family val="1"/>
    </font>
    <font>
      <b/>
      <sz val="8"/>
      <color rgb="FF080808"/>
      <name val="Times New Roman"/>
      <family val="1"/>
    </font>
    <font>
      <sz val="8"/>
      <color rgb="FF080808"/>
      <name val="Times New Roman"/>
      <family val="1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50505"/>
      <name val="SansSerif"/>
      <family val="2"/>
    </font>
    <font>
      <b/>
      <sz val="9"/>
      <color rgb="FF000000"/>
      <name val="Arial"/>
      <family val="2"/>
    </font>
    <font>
      <sz val="9"/>
      <color theme="1"/>
      <name val="Times New Roman"/>
      <family val="1"/>
    </font>
    <font>
      <b/>
      <sz val="9"/>
      <color rgb="FF050505"/>
      <name val="Times New Roman"/>
      <family val="1"/>
    </font>
    <font>
      <sz val="9"/>
      <color rgb="FF050505"/>
      <name val="Times New Roman"/>
      <family val="1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9"/>
      <color rgb="FF080808"/>
      <name val="Times New Roman"/>
      <family val="1"/>
    </font>
    <font>
      <sz val="9"/>
      <color rgb="FF080808"/>
      <name val="Times New Roman"/>
      <family val="1"/>
    </font>
    <font>
      <sz val="8"/>
      <color rgb="FF000000"/>
      <name val="SansSerif"/>
      <family val="2"/>
    </font>
    <font>
      <b/>
      <sz val="8"/>
      <color rgb="FFC00000"/>
      <name val="Arial"/>
      <family val="2"/>
    </font>
    <font>
      <b/>
      <sz val="8"/>
      <color rgb="FFC00000"/>
      <name val="SansSerif"/>
      <family val="2"/>
    </font>
    <font>
      <sz val="8"/>
      <color rgb="FF000000"/>
      <name val="Arial"/>
      <family val="2"/>
    </font>
    <font>
      <sz val="8"/>
      <color theme="1" tint="4.9989318521683403E-2"/>
      <name val="Arial"/>
      <family val="2"/>
    </font>
    <font>
      <sz val="8"/>
      <color rgb="FFFF0000"/>
      <name val="Arial"/>
      <family val="2"/>
    </font>
    <font>
      <b/>
      <sz val="8"/>
      <color theme="1" tint="4.9989318521683403E-2"/>
      <name val="Arial"/>
      <family val="2"/>
    </font>
    <font>
      <b/>
      <sz val="8"/>
      <color rgb="FF000000"/>
      <name val="Arial"/>
      <family val="2"/>
    </font>
    <font>
      <b/>
      <sz val="8"/>
      <color rgb="FFFF0000"/>
      <name val="Arial"/>
      <family val="2"/>
    </font>
    <font>
      <sz val="8"/>
      <color rgb="FF050505"/>
      <name val="Times New Roman"/>
      <family val="1"/>
    </font>
    <font>
      <b/>
      <sz val="8"/>
      <color rgb="FF000000"/>
      <name val="Times New Roman"/>
      <family val="1"/>
    </font>
    <font>
      <b/>
      <sz val="8"/>
      <color rgb="FF050505"/>
      <name val="Times New Roman"/>
      <family val="1"/>
    </font>
    <font>
      <sz val="8"/>
      <color rgb="FFFF0000"/>
      <name val="Times New Roman"/>
      <family val="1"/>
    </font>
    <font>
      <b/>
      <i/>
      <sz val="11"/>
      <color theme="1" tint="4.9989318521683403E-2"/>
      <name val="Times New Roman"/>
      <family val="1"/>
    </font>
    <font>
      <sz val="11"/>
      <color rgb="FF002060"/>
      <name val="Times New Roman"/>
      <family val="1"/>
    </font>
    <font>
      <b/>
      <i/>
      <sz val="11"/>
      <color rgb="FF002060"/>
      <name val="Times New Roman"/>
      <family val="1"/>
    </font>
    <font>
      <sz val="11"/>
      <color theme="1" tint="4.9989318521683403E-2"/>
      <name val="Calibri"/>
      <family val="2"/>
      <scheme val="minor"/>
    </font>
    <font>
      <b/>
      <sz val="11"/>
      <color rgb="FFC00000"/>
      <name val="Times New Roman"/>
      <family val="1"/>
    </font>
    <font>
      <sz val="12"/>
      <color theme="1"/>
      <name val="Times New Roman"/>
      <family val="1"/>
    </font>
    <font>
      <sz val="12"/>
      <color rgb="FF0D0D0D"/>
      <name val="Times New Roman"/>
      <family val="1"/>
    </font>
    <font>
      <sz val="11"/>
      <color rgb="FF000000"/>
      <name val="Calibri"/>
      <family val="2"/>
    </font>
    <font>
      <b/>
      <sz val="12"/>
      <color rgb="FFC00000"/>
      <name val="Calibri"/>
      <family val="2"/>
    </font>
    <font>
      <sz val="11"/>
      <color rgb="FF000000"/>
      <name val="SansSerif"/>
      <family val="2"/>
    </font>
    <font>
      <b/>
      <sz val="11"/>
      <color rgb="FFC00000"/>
      <name val="Calibri"/>
      <family val="2"/>
    </font>
    <font>
      <b/>
      <sz val="11"/>
      <color rgb="FF000000"/>
      <name val="Calibri"/>
      <family val="2"/>
    </font>
    <font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080808"/>
      <name val="Times New Roman"/>
      <family val="1"/>
    </font>
    <font>
      <b/>
      <sz val="12"/>
      <color rgb="FF050505"/>
      <name val="Times New Roman"/>
      <family val="1"/>
    </font>
    <font>
      <sz val="12"/>
      <color theme="1" tint="4.9989318521683403E-2"/>
      <name val="Times New Roman"/>
      <family val="1"/>
    </font>
    <font>
      <b/>
      <sz val="12"/>
      <color rgb="FF080808"/>
      <name val="Times New Roman"/>
      <family val="1"/>
    </font>
  </fonts>
  <fills count="6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none"/>
    </fill>
    <fill>
      <patternFill patternType="none"/>
    </fill>
    <fill>
      <patternFill patternType="solid">
        <fgColor rgb="FFE6E6E6"/>
      </patternFill>
    </fill>
    <fill>
      <patternFill patternType="solid">
        <fgColor theme="0" tint="-0.14999847407452621"/>
        <bgColor indexed="64"/>
      </patternFill>
    </fill>
  </fills>
  <borders count="9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double">
        <color rgb="FF050505"/>
      </left>
      <right/>
      <top style="double">
        <color rgb="FF050505"/>
      </top>
      <bottom style="thin">
        <color rgb="FF050505"/>
      </bottom>
      <diagonal/>
    </border>
    <border>
      <left/>
      <right/>
      <top style="double">
        <color rgb="FF050505"/>
      </top>
      <bottom style="thin">
        <color rgb="FF050505"/>
      </bottom>
      <diagonal/>
    </border>
    <border>
      <left/>
      <right style="double">
        <color rgb="FF050505"/>
      </right>
      <top style="double">
        <color rgb="FF050505"/>
      </top>
      <bottom style="thin">
        <color rgb="FF050505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50505"/>
      </left>
      <right style="thin">
        <color rgb="FF050505"/>
      </right>
      <top style="thin">
        <color rgb="FF050505"/>
      </top>
      <bottom style="hair">
        <color rgb="FF050505"/>
      </bottom>
      <diagonal/>
    </border>
    <border>
      <left style="thin">
        <color rgb="FF050505"/>
      </left>
      <right style="thin">
        <color rgb="FF050505"/>
      </right>
      <top style="thin">
        <color rgb="FF050505"/>
      </top>
      <bottom style="thin">
        <color rgb="FF050505"/>
      </bottom>
      <diagonal/>
    </border>
    <border>
      <left style="thin">
        <color rgb="FF000000"/>
      </left>
      <right style="dotted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tted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50505"/>
      </left>
      <right style="thin">
        <color rgb="FF050505"/>
      </right>
      <top style="thin">
        <color rgb="FF050505"/>
      </top>
      <bottom style="hair">
        <color rgb="FF050505"/>
      </bottom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/>
      <bottom style="hair">
        <color rgb="FF000000"/>
      </bottom>
      <diagonal/>
    </border>
    <border>
      <left style="double">
        <color rgb="FF050505"/>
      </left>
      <right style="hair">
        <color rgb="FF050505"/>
      </right>
      <top style="hair">
        <color rgb="FF050505"/>
      </top>
      <bottom style="thin">
        <color rgb="FF050505"/>
      </bottom>
      <diagonal/>
    </border>
    <border>
      <left style="hair">
        <color rgb="FF050505"/>
      </left>
      <right style="thin">
        <color rgb="FF050505"/>
      </right>
      <top style="hair">
        <color rgb="FF050505"/>
      </top>
      <bottom style="thin">
        <color rgb="FF050505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double">
        <color rgb="FF050505"/>
      </left>
      <right style="thin">
        <color rgb="FF000000"/>
      </right>
      <top style="thin">
        <color rgb="FF050505"/>
      </top>
      <bottom style="thin">
        <color rgb="FF050505"/>
      </bottom>
      <diagonal/>
    </border>
    <border>
      <left style="thin">
        <color rgb="FF000000"/>
      </left>
      <right style="thin">
        <color rgb="FF000000"/>
      </right>
      <top style="thin">
        <color rgb="FF050505"/>
      </top>
      <bottom style="thin">
        <color rgb="FF050505"/>
      </bottom>
      <diagonal/>
    </border>
    <border>
      <left style="thin">
        <color rgb="FF000000"/>
      </left>
      <right style="double">
        <color rgb="FF050505"/>
      </right>
      <top style="thin">
        <color rgb="FF050505"/>
      </top>
      <bottom style="thin">
        <color rgb="FF050505"/>
      </bottom>
      <diagonal/>
    </border>
    <border>
      <left style="double">
        <color rgb="FF050505"/>
      </left>
      <right style="thin">
        <color rgb="FF050505"/>
      </right>
      <top style="double">
        <color rgb="FF050505"/>
      </top>
      <bottom style="hair">
        <color rgb="FF050505"/>
      </bottom>
      <diagonal/>
    </border>
    <border>
      <left style="thin">
        <color rgb="FF000000"/>
      </left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double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 style="double">
        <color rgb="FF000000"/>
      </top>
      <bottom style="hair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50505"/>
      </left>
      <right style="thin">
        <color rgb="FF050505"/>
      </right>
      <top style="double">
        <color rgb="FF050505"/>
      </top>
      <bottom style="thin">
        <color rgb="FF050505"/>
      </bottom>
      <diagonal/>
    </border>
    <border>
      <left style="thin">
        <color rgb="FF050505"/>
      </left>
      <right style="thin">
        <color rgb="FF050505"/>
      </right>
      <top style="double">
        <color rgb="FF050505"/>
      </top>
      <bottom style="thin">
        <color rgb="FF050505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50505"/>
      </left>
      <right style="double">
        <color rgb="FF050505"/>
      </right>
      <top style="thin">
        <color rgb="FF050505"/>
      </top>
      <bottom style="thin">
        <color rgb="FF050505"/>
      </bottom>
      <diagonal/>
    </border>
    <border>
      <left style="double">
        <color rgb="FF050505"/>
      </left>
      <right style="thin">
        <color rgb="FF050505"/>
      </right>
      <top style="double">
        <color rgb="FF050505"/>
      </top>
      <bottom style="medium">
        <color rgb="FF050505"/>
      </bottom>
      <diagonal/>
    </border>
    <border>
      <left style="thin">
        <color rgb="FF050505"/>
      </left>
      <right style="thin">
        <color rgb="FF050505"/>
      </right>
      <top style="double">
        <color rgb="FF050505"/>
      </top>
      <bottom style="medium">
        <color rgb="FF050505"/>
      </bottom>
      <diagonal/>
    </border>
    <border>
      <left style="thin">
        <color rgb="FF050505"/>
      </left>
      <right style="double">
        <color rgb="FF050505"/>
      </right>
      <top style="double">
        <color rgb="FF050505"/>
      </top>
      <bottom style="medium">
        <color rgb="FF050505"/>
      </bottom>
      <diagonal/>
    </border>
    <border>
      <left style="double">
        <color rgb="FF050505"/>
      </left>
      <right/>
      <top style="thin">
        <color rgb="FF050505"/>
      </top>
      <bottom style="thin">
        <color rgb="FF050505"/>
      </bottom>
      <diagonal/>
    </border>
    <border>
      <left/>
      <right/>
      <top style="thin">
        <color rgb="FF050505"/>
      </top>
      <bottom style="thin">
        <color rgb="FF050505"/>
      </bottom>
      <diagonal/>
    </border>
    <border>
      <left/>
      <right style="double">
        <color rgb="FF050505"/>
      </right>
      <top style="thin">
        <color rgb="FF050505"/>
      </top>
      <bottom style="thin">
        <color rgb="FF050505"/>
      </bottom>
      <diagonal/>
    </border>
    <border>
      <left style="thin">
        <color rgb="FF050505"/>
      </left>
      <right/>
      <top style="thin">
        <color rgb="FF050505"/>
      </top>
      <bottom style="hair">
        <color rgb="FF050505"/>
      </bottom>
      <diagonal/>
    </border>
    <border>
      <left/>
      <right style="thin">
        <color rgb="FF050505"/>
      </right>
      <top style="thin">
        <color rgb="FF050505"/>
      </top>
      <bottom style="hair">
        <color rgb="FF050505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rgb="FF000000"/>
      </top>
      <bottom/>
      <diagonal/>
    </border>
    <border>
      <left style="thin">
        <color rgb="FF050505"/>
      </left>
      <right style="thin">
        <color rgb="FF050505"/>
      </right>
      <top style="thin">
        <color rgb="FF050505"/>
      </top>
      <bottom/>
      <diagonal/>
    </border>
    <border>
      <left style="thin">
        <color rgb="FF050505"/>
      </left>
      <right/>
      <top style="thin">
        <color rgb="FF050505"/>
      </top>
      <bottom/>
      <diagonal/>
    </border>
    <border>
      <left/>
      <right style="thin">
        <color rgb="FF050505"/>
      </right>
      <top style="thin">
        <color rgb="FF050505"/>
      </top>
      <bottom/>
      <diagonal/>
    </border>
    <border>
      <left style="thin">
        <color rgb="FF050505"/>
      </left>
      <right/>
      <top style="thin">
        <color rgb="FF050505"/>
      </top>
      <bottom style="thin">
        <color rgb="FF050505"/>
      </bottom>
      <diagonal/>
    </border>
    <border>
      <left/>
      <right style="thin">
        <color rgb="FF050505"/>
      </right>
      <top style="thin">
        <color rgb="FF050505"/>
      </top>
      <bottom style="thin">
        <color rgb="FF050505"/>
      </bottom>
      <diagonal/>
    </border>
    <border>
      <left style="thin">
        <color rgb="FF050505"/>
      </left>
      <right style="thin">
        <color indexed="64"/>
      </right>
      <top style="thin">
        <color rgb="FF050505"/>
      </top>
      <bottom style="thin">
        <color rgb="FF050505"/>
      </bottom>
      <diagonal/>
    </border>
    <border>
      <left style="thin">
        <color rgb="FF050505"/>
      </left>
      <right style="thin">
        <color rgb="FF050505"/>
      </right>
      <top/>
      <bottom/>
      <diagonal/>
    </border>
    <border>
      <left style="thin">
        <color rgb="FF050505"/>
      </left>
      <right/>
      <top/>
      <bottom/>
      <diagonal/>
    </border>
    <border>
      <left/>
      <right style="thin">
        <color rgb="FF050505"/>
      </right>
      <top/>
      <bottom/>
      <diagonal/>
    </border>
    <border>
      <left style="thin">
        <color rgb="FF050505"/>
      </left>
      <right style="thin">
        <color rgb="FF050505"/>
      </right>
      <top/>
      <bottom style="thin">
        <color rgb="FF050505"/>
      </bottom>
      <diagonal/>
    </border>
    <border>
      <left style="thin">
        <color rgb="FF050505"/>
      </left>
      <right/>
      <top/>
      <bottom style="thin">
        <color rgb="FF050505"/>
      </bottom>
      <diagonal/>
    </border>
    <border>
      <left/>
      <right style="thin">
        <color rgb="FF050505"/>
      </right>
      <top/>
      <bottom style="thin">
        <color rgb="FF050505"/>
      </bottom>
      <diagonal/>
    </border>
    <border>
      <left style="double">
        <color rgb="FF050505"/>
      </left>
      <right style="thin">
        <color rgb="FF050505"/>
      </right>
      <top style="thin">
        <color rgb="FF050505"/>
      </top>
      <bottom style="thin">
        <color rgb="FF050505"/>
      </bottom>
      <diagonal/>
    </border>
    <border>
      <left style="thin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50505"/>
      </left>
      <right style="double">
        <color rgb="FF050505"/>
      </right>
      <top style="thin">
        <color rgb="FF050505"/>
      </top>
      <bottom style="hair">
        <color rgb="FF050505"/>
      </bottom>
      <diagonal/>
    </border>
    <border>
      <left style="dotted">
        <color rgb="FF000000"/>
      </left>
      <right style="dotted">
        <color rgb="FF000000"/>
      </right>
      <top style="hair">
        <color rgb="FF000000"/>
      </top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dotted">
        <color rgb="FF000000"/>
      </left>
      <right style="double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hair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dotted">
        <color rgb="FF000000"/>
      </bottom>
      <diagonal/>
    </border>
    <border>
      <left/>
      <right/>
      <top style="medium">
        <color rgb="FF000000"/>
      </top>
      <bottom style="dotted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hair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hair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80808"/>
      </left>
      <right style="medium">
        <color rgb="FF080808"/>
      </right>
      <top style="thin">
        <color rgb="FF080808"/>
      </top>
      <bottom style="thin">
        <color rgb="FF080808"/>
      </bottom>
      <diagonal/>
    </border>
    <border>
      <left style="medium">
        <color rgb="FF000000"/>
      </left>
      <right style="dotted">
        <color rgb="FF000000"/>
      </right>
      <top style="dashed">
        <color rgb="FF000000"/>
      </top>
      <bottom style="dashed">
        <color rgb="FF000000"/>
      </bottom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456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left" vertical="top"/>
    </xf>
    <xf numFmtId="0" fontId="5" fillId="14" borderId="8" xfId="0" applyNumberFormat="1" applyFont="1" applyFill="1" applyBorder="1" applyAlignment="1" applyProtection="1">
      <alignment horizontal="center" vertical="center" wrapText="1"/>
    </xf>
    <xf numFmtId="0" fontId="5" fillId="17" borderId="10" xfId="0" applyNumberFormat="1" applyFont="1" applyFill="1" applyBorder="1" applyAlignment="1" applyProtection="1">
      <alignment horizontal="center" vertical="center" wrapText="1"/>
    </xf>
    <xf numFmtId="0" fontId="5" fillId="18" borderId="11" xfId="0" applyNumberFormat="1" applyFont="1" applyFill="1" applyBorder="1" applyAlignment="1" applyProtection="1">
      <alignment horizontal="center" vertical="center" wrapText="1"/>
    </xf>
    <xf numFmtId="0" fontId="5" fillId="19" borderId="12" xfId="0" applyNumberFormat="1" applyFont="1" applyFill="1" applyBorder="1" applyAlignment="1" applyProtection="1">
      <alignment horizontal="center" vertical="center" wrapText="1"/>
    </xf>
    <xf numFmtId="0" fontId="5" fillId="20" borderId="13" xfId="0" applyNumberFormat="1" applyFont="1" applyFill="1" applyBorder="1" applyAlignment="1" applyProtection="1">
      <alignment horizontal="center" vertical="center" wrapText="1"/>
    </xf>
    <xf numFmtId="0" fontId="5" fillId="21" borderId="14" xfId="0" applyNumberFormat="1" applyFont="1" applyFill="1" applyBorder="1" applyAlignment="1" applyProtection="1">
      <alignment horizontal="center" vertical="center" wrapText="1"/>
    </xf>
    <xf numFmtId="0" fontId="5" fillId="22" borderId="15" xfId="0" applyNumberFormat="1" applyFont="1" applyFill="1" applyBorder="1" applyAlignment="1" applyProtection="1">
      <alignment horizontal="center" vertical="center"/>
    </xf>
    <xf numFmtId="0" fontId="5" fillId="23" borderId="16" xfId="0" applyNumberFormat="1" applyFont="1" applyFill="1" applyBorder="1" applyAlignment="1" applyProtection="1">
      <alignment horizontal="center" vertical="center"/>
    </xf>
    <xf numFmtId="0" fontId="6" fillId="25" borderId="18" xfId="0" applyNumberFormat="1" applyFont="1" applyFill="1" applyBorder="1" applyAlignment="1" applyProtection="1">
      <alignment horizontal="center" vertical="center"/>
    </xf>
    <xf numFmtId="0" fontId="6" fillId="26" borderId="19" xfId="0" applyNumberFormat="1" applyFont="1" applyFill="1" applyBorder="1" applyAlignment="1" applyProtection="1">
      <alignment horizontal="center" vertical="center"/>
    </xf>
    <xf numFmtId="0" fontId="6" fillId="27" borderId="20" xfId="0" applyNumberFormat="1" applyFont="1" applyFill="1" applyBorder="1" applyAlignment="1" applyProtection="1">
      <alignment horizontal="center" vertical="center"/>
    </xf>
    <xf numFmtId="0" fontId="6" fillId="28" borderId="21" xfId="0" applyNumberFormat="1" applyFont="1" applyFill="1" applyBorder="1" applyAlignment="1" applyProtection="1">
      <alignment horizontal="center" vertical="center"/>
    </xf>
    <xf numFmtId="0" fontId="8" fillId="30" borderId="23" xfId="0" applyNumberFormat="1" applyFont="1" applyFill="1" applyBorder="1" applyAlignment="1" applyProtection="1">
      <alignment horizontal="center" vertical="center"/>
    </xf>
    <xf numFmtId="0" fontId="6" fillId="31" borderId="24" xfId="0" applyNumberFormat="1" applyFont="1" applyFill="1" applyBorder="1" applyAlignment="1" applyProtection="1">
      <alignment horizontal="center" vertical="center"/>
    </xf>
    <xf numFmtId="0" fontId="9" fillId="33" borderId="26" xfId="0" applyNumberFormat="1" applyFont="1" applyFill="1" applyBorder="1" applyAlignment="1" applyProtection="1">
      <alignment horizontal="left" vertical="center" wrapText="1"/>
    </xf>
    <xf numFmtId="4" fontId="9" fillId="34" borderId="26" xfId="0" applyNumberFormat="1" applyFont="1" applyFill="1" applyBorder="1" applyAlignment="1" applyProtection="1">
      <alignment horizontal="right" vertical="center"/>
    </xf>
    <xf numFmtId="3" fontId="9" fillId="35" borderId="26" xfId="0" applyNumberFormat="1" applyFont="1" applyFill="1" applyBorder="1" applyAlignment="1" applyProtection="1">
      <alignment horizontal="right" vertical="center"/>
    </xf>
    <xf numFmtId="0" fontId="10" fillId="37" borderId="26" xfId="0" applyNumberFormat="1" applyFont="1" applyFill="1" applyBorder="1" applyAlignment="1" applyProtection="1">
      <alignment horizontal="left" vertical="center" wrapText="1"/>
    </xf>
    <xf numFmtId="4" fontId="10" fillId="38" borderId="26" xfId="0" applyNumberFormat="1" applyFont="1" applyFill="1" applyBorder="1" applyAlignment="1" applyProtection="1">
      <alignment horizontal="right" vertical="center"/>
    </xf>
    <xf numFmtId="3" fontId="10" fillId="39" borderId="26" xfId="0" applyNumberFormat="1" applyFont="1" applyFill="1" applyBorder="1" applyAlignment="1" applyProtection="1">
      <alignment horizontal="right" vertical="center"/>
    </xf>
    <xf numFmtId="0" fontId="9" fillId="48" borderId="34" xfId="0" applyNumberFormat="1" applyFont="1" applyFill="1" applyBorder="1" applyAlignment="1" applyProtection="1">
      <alignment horizontal="left" vertical="center" wrapText="1"/>
    </xf>
    <xf numFmtId="4" fontId="9" fillId="49" borderId="34" xfId="0" applyNumberFormat="1" applyFont="1" applyFill="1" applyBorder="1" applyAlignment="1" applyProtection="1">
      <alignment horizontal="right" vertical="center"/>
    </xf>
    <xf numFmtId="0" fontId="10" fillId="52" borderId="34" xfId="0" applyNumberFormat="1" applyFont="1" applyFill="1" applyBorder="1" applyAlignment="1" applyProtection="1">
      <alignment horizontal="left" vertical="center" wrapText="1"/>
    </xf>
    <xf numFmtId="4" fontId="10" fillId="53" borderId="34" xfId="0" applyNumberFormat="1" applyFont="1" applyFill="1" applyBorder="1" applyAlignment="1" applyProtection="1">
      <alignment horizontal="right" vertical="center"/>
    </xf>
    <xf numFmtId="3" fontId="10" fillId="54" borderId="34" xfId="0" applyNumberFormat="1" applyFont="1" applyFill="1" applyBorder="1" applyAlignment="1" applyProtection="1">
      <alignment horizontal="right" vertical="center"/>
    </xf>
    <xf numFmtId="0" fontId="3" fillId="56" borderId="36" xfId="0" applyNumberFormat="1" applyFont="1" applyFill="1" applyBorder="1" applyAlignment="1" applyProtection="1">
      <alignment horizontal="center" vertical="center"/>
    </xf>
    <xf numFmtId="0" fontId="3" fillId="57" borderId="36" xfId="0" applyNumberFormat="1" applyFont="1" applyFill="1" applyBorder="1" applyAlignment="1" applyProtection="1">
      <alignment horizontal="right" vertical="center"/>
    </xf>
    <xf numFmtId="0" fontId="11" fillId="58" borderId="36" xfId="0" applyNumberFormat="1" applyFont="1" applyFill="1" applyBorder="1" applyAlignment="1" applyProtection="1">
      <alignment horizontal="right" vertical="center"/>
    </xf>
    <xf numFmtId="0" fontId="11" fillId="59" borderId="37" xfId="0" applyNumberFormat="1" applyFont="1" applyFill="1" applyBorder="1" applyAlignment="1" applyProtection="1">
      <alignment horizontal="right" vertical="center"/>
    </xf>
    <xf numFmtId="0" fontId="12" fillId="61" borderId="9" xfId="0" applyNumberFormat="1" applyFont="1" applyFill="1" applyBorder="1" applyAlignment="1" applyProtection="1">
      <alignment horizontal="left" vertical="center"/>
    </xf>
    <xf numFmtId="164" fontId="9" fillId="50" borderId="34" xfId="0" applyNumberFormat="1" applyFont="1" applyFill="1" applyBorder="1" applyAlignment="1" applyProtection="1">
      <alignment horizontal="right" vertical="center"/>
    </xf>
    <xf numFmtId="164" fontId="10" fillId="54" borderId="34" xfId="0" applyNumberFormat="1" applyFont="1" applyFill="1" applyBorder="1" applyAlignment="1" applyProtection="1">
      <alignment horizontal="right" vertical="center"/>
    </xf>
    <xf numFmtId="164" fontId="9" fillId="35" borderId="26" xfId="0" applyNumberFormat="1" applyFont="1" applyFill="1" applyBorder="1" applyAlignment="1" applyProtection="1">
      <alignment horizontal="right" vertical="center"/>
    </xf>
    <xf numFmtId="164" fontId="10" fillId="39" borderId="26" xfId="0" applyNumberFormat="1" applyFont="1" applyFill="1" applyBorder="1" applyAlignment="1" applyProtection="1">
      <alignment horizontal="right" vertical="center"/>
    </xf>
    <xf numFmtId="43" fontId="9" fillId="50" borderId="34" xfId="1" applyFont="1" applyFill="1" applyBorder="1" applyAlignment="1" applyProtection="1">
      <alignment horizontal="right" vertical="center"/>
    </xf>
    <xf numFmtId="4" fontId="10" fillId="34" borderId="26" xfId="0" applyNumberFormat="1" applyFont="1" applyFill="1" applyBorder="1" applyAlignment="1" applyProtection="1">
      <alignment horizontal="right" vertical="center"/>
    </xf>
    <xf numFmtId="4" fontId="9" fillId="38" borderId="26" xfId="0" applyNumberFormat="1" applyFont="1" applyFill="1" applyBorder="1" applyAlignment="1" applyProtection="1">
      <alignment horizontal="right" vertical="center"/>
    </xf>
    <xf numFmtId="164" fontId="9" fillId="39" borderId="26" xfId="0" applyNumberFormat="1" applyFont="1" applyFill="1" applyBorder="1" applyAlignment="1" applyProtection="1">
      <alignment horizontal="right" vertical="center"/>
    </xf>
    <xf numFmtId="3" fontId="9" fillId="39" borderId="26" xfId="0" applyNumberFormat="1" applyFont="1" applyFill="1" applyBorder="1" applyAlignment="1" applyProtection="1">
      <alignment horizontal="right" vertical="center"/>
    </xf>
    <xf numFmtId="3" fontId="9" fillId="40" borderId="27" xfId="0" applyNumberFormat="1" applyFont="1" applyFill="1" applyBorder="1" applyAlignment="1" applyProtection="1">
      <alignment horizontal="right" vertical="center"/>
    </xf>
    <xf numFmtId="0" fontId="7" fillId="42" borderId="29" xfId="0" applyNumberFormat="1" applyFont="1" applyFill="1" applyBorder="1" applyAlignment="1" applyProtection="1">
      <alignment horizontal="center" vertical="center"/>
    </xf>
    <xf numFmtId="164" fontId="7" fillId="43" borderId="30" xfId="0" applyNumberFormat="1" applyFont="1" applyFill="1" applyBorder="1" applyAlignment="1" applyProtection="1">
      <alignment horizontal="center" vertical="center"/>
    </xf>
    <xf numFmtId="0" fontId="7" fillId="43" borderId="30" xfId="0" applyNumberFormat="1" applyFont="1" applyFill="1" applyBorder="1" applyAlignment="1" applyProtection="1">
      <alignment horizontal="center" vertical="center"/>
    </xf>
    <xf numFmtId="0" fontId="7" fillId="44" borderId="31" xfId="0" applyNumberFormat="1" applyFont="1" applyFill="1" applyBorder="1" applyAlignment="1" applyProtection="1">
      <alignment horizontal="center" vertical="center"/>
    </xf>
    <xf numFmtId="0" fontId="7" fillId="45" borderId="32" xfId="0" applyNumberFormat="1" applyFont="1" applyFill="1" applyBorder="1" applyAlignment="1" applyProtection="1">
      <alignment horizontal="center" vertical="center"/>
    </xf>
    <xf numFmtId="0" fontId="7" fillId="25" borderId="18" xfId="0" applyNumberFormat="1" applyFont="1" applyFill="1" applyBorder="1" applyAlignment="1" applyProtection="1">
      <alignment horizontal="center" vertical="center"/>
    </xf>
    <xf numFmtId="164" fontId="7" fillId="26" borderId="19" xfId="0" applyNumberFormat="1" applyFont="1" applyFill="1" applyBorder="1" applyAlignment="1" applyProtection="1">
      <alignment horizontal="center" vertical="center"/>
    </xf>
    <xf numFmtId="0" fontId="7" fillId="26" borderId="19" xfId="0" applyNumberFormat="1" applyFont="1" applyFill="1" applyBorder="1" applyAlignment="1" applyProtection="1">
      <alignment horizontal="center" vertical="center"/>
    </xf>
    <xf numFmtId="0" fontId="7" fillId="31" borderId="24" xfId="0" applyNumberFormat="1" applyFont="1" applyFill="1" applyBorder="1" applyAlignment="1" applyProtection="1">
      <alignment horizontal="center" vertical="center"/>
    </xf>
    <xf numFmtId="0" fontId="7" fillId="28" borderId="21" xfId="0" applyNumberFormat="1" applyFont="1" applyFill="1" applyBorder="1" applyAlignment="1" applyProtection="1">
      <alignment horizontal="center" vertical="center"/>
    </xf>
    <xf numFmtId="4" fontId="9" fillId="53" borderId="34" xfId="0" applyNumberFormat="1" applyFont="1" applyFill="1" applyBorder="1" applyAlignment="1" applyProtection="1">
      <alignment horizontal="right" vertical="center"/>
    </xf>
    <xf numFmtId="164" fontId="9" fillId="54" borderId="34" xfId="0" applyNumberFormat="1" applyFont="1" applyFill="1" applyBorder="1" applyAlignment="1" applyProtection="1">
      <alignment horizontal="right" vertical="center"/>
    </xf>
    <xf numFmtId="3" fontId="9" fillId="54" borderId="34" xfId="0" applyNumberFormat="1" applyFont="1" applyFill="1" applyBorder="1" applyAlignment="1" applyProtection="1">
      <alignment horizontal="right" vertical="center"/>
    </xf>
    <xf numFmtId="0" fontId="9" fillId="37" borderId="26" xfId="0" applyNumberFormat="1" applyFont="1" applyFill="1" applyBorder="1" applyAlignment="1" applyProtection="1">
      <alignment horizontal="left" vertical="center" wrapText="1"/>
    </xf>
    <xf numFmtId="0" fontId="9" fillId="52" borderId="34" xfId="0" applyNumberFormat="1" applyFont="1" applyFill="1" applyBorder="1" applyAlignment="1" applyProtection="1">
      <alignment horizontal="left" vertical="center" wrapText="1"/>
    </xf>
    <xf numFmtId="4" fontId="9" fillId="51" borderId="7" xfId="0" applyNumberFormat="1" applyFont="1" applyFill="1" applyBorder="1" applyAlignment="1" applyProtection="1">
      <alignment horizontal="right" vertical="center"/>
    </xf>
    <xf numFmtId="165" fontId="9" fillId="50" borderId="34" xfId="0" applyNumberFormat="1" applyFont="1" applyFill="1" applyBorder="1" applyAlignment="1" applyProtection="1">
      <alignment horizontal="right" vertical="center"/>
    </xf>
    <xf numFmtId="4" fontId="10" fillId="49" borderId="34" xfId="0" applyNumberFormat="1" applyFont="1" applyFill="1" applyBorder="1" applyAlignment="1" applyProtection="1">
      <alignment horizontal="right" vertical="center"/>
    </xf>
    <xf numFmtId="0" fontId="12" fillId="61" borderId="9" xfId="0" applyNumberFormat="1" applyFont="1" applyFill="1" applyBorder="1" applyAlignment="1" applyProtection="1">
      <alignment horizontal="left" vertical="center"/>
    </xf>
    <xf numFmtId="165" fontId="10" fillId="50" borderId="34" xfId="0" applyNumberFormat="1" applyFont="1" applyFill="1" applyBorder="1" applyAlignment="1" applyProtection="1">
      <alignment horizontal="right" vertical="center"/>
    </xf>
    <xf numFmtId="165" fontId="9" fillId="54" borderId="34" xfId="0" applyNumberFormat="1" applyFont="1" applyFill="1" applyBorder="1" applyAlignment="1" applyProtection="1">
      <alignment horizontal="right" vertical="center"/>
    </xf>
    <xf numFmtId="4" fontId="9" fillId="36" borderId="27" xfId="0" applyNumberFormat="1" applyFont="1" applyFill="1" applyBorder="1" applyAlignment="1" applyProtection="1">
      <alignment horizontal="right" vertical="center"/>
    </xf>
    <xf numFmtId="4" fontId="14" fillId="34" borderId="26" xfId="0" applyNumberFormat="1" applyFont="1" applyFill="1" applyBorder="1" applyAlignment="1" applyProtection="1">
      <alignment horizontal="right" vertical="center"/>
    </xf>
    <xf numFmtId="0" fontId="2" fillId="4" borderId="2" xfId="0" applyNumberFormat="1" applyFont="1" applyFill="1" applyBorder="1" applyAlignment="1" applyProtection="1">
      <alignment horizontal="center" vertical="top"/>
    </xf>
    <xf numFmtId="0" fontId="3" fillId="5" borderId="2" xfId="0" applyNumberFormat="1" applyFont="1" applyFill="1" applyBorder="1" applyAlignment="1" applyProtection="1">
      <alignment horizontal="left" vertical="center"/>
    </xf>
    <xf numFmtId="0" fontId="4" fillId="6" borderId="1" xfId="0" applyNumberFormat="1" applyFont="1" applyFill="1" applyBorder="1" applyAlignment="1" applyProtection="1">
      <alignment horizontal="right" vertical="center"/>
    </xf>
    <xf numFmtId="0" fontId="3" fillId="7" borderId="3" xfId="0" applyNumberFormat="1" applyFont="1" applyFill="1" applyBorder="1" applyAlignment="1" applyProtection="1">
      <alignment horizontal="center" vertical="center"/>
    </xf>
    <xf numFmtId="0" fontId="3" fillId="8" borderId="4" xfId="0" applyNumberFormat="1" applyFont="1" applyFill="1" applyBorder="1" applyAlignment="1" applyProtection="1">
      <alignment horizontal="left" vertical="center"/>
    </xf>
    <xf numFmtId="0" fontId="3" fillId="9" borderId="4" xfId="0" applyNumberFormat="1" applyFont="1" applyFill="1" applyBorder="1" applyAlignment="1" applyProtection="1">
      <alignment horizontal="center" vertical="center"/>
    </xf>
    <xf numFmtId="0" fontId="3" fillId="10" borderId="5" xfId="0" applyNumberFormat="1" applyFont="1" applyFill="1" applyBorder="1" applyAlignment="1" applyProtection="1">
      <alignment horizontal="left" vertical="center"/>
    </xf>
    <xf numFmtId="0" fontId="2" fillId="11" borderId="6" xfId="0" applyNumberFormat="1" applyFont="1" applyFill="1" applyBorder="1" applyAlignment="1" applyProtection="1">
      <alignment horizontal="center" vertical="center"/>
    </xf>
    <xf numFmtId="0" fontId="3" fillId="12" borderId="7" xfId="0" applyNumberFormat="1" applyFont="1" applyFill="1" applyBorder="1" applyAlignment="1" applyProtection="1">
      <alignment horizontal="center" vertical="center"/>
    </xf>
    <xf numFmtId="0" fontId="5" fillId="13" borderId="8" xfId="0" applyNumberFormat="1" applyFont="1" applyFill="1" applyBorder="1" applyAlignment="1" applyProtection="1">
      <alignment horizontal="center" vertical="center"/>
    </xf>
    <xf numFmtId="0" fontId="5" fillId="14" borderId="8" xfId="0" applyNumberFormat="1" applyFont="1" applyFill="1" applyBorder="1" applyAlignment="1" applyProtection="1">
      <alignment horizontal="center" vertical="center" wrapText="1"/>
    </xf>
    <xf numFmtId="0" fontId="5" fillId="15" borderId="9" xfId="0" applyNumberFormat="1" applyFont="1" applyFill="1" applyBorder="1" applyAlignment="1" applyProtection="1">
      <alignment horizontal="center" vertical="center" wrapText="1"/>
    </xf>
    <xf numFmtId="0" fontId="5" fillId="16" borderId="7" xfId="0" applyNumberFormat="1" applyFont="1" applyFill="1" applyBorder="1" applyAlignment="1" applyProtection="1">
      <alignment horizontal="center" vertical="center" wrapText="1"/>
    </xf>
    <xf numFmtId="0" fontId="6" fillId="24" borderId="17" xfId="0" applyNumberFormat="1" applyFont="1" applyFill="1" applyBorder="1" applyAlignment="1" applyProtection="1">
      <alignment horizontal="center" vertical="center"/>
    </xf>
    <xf numFmtId="0" fontId="7" fillId="29" borderId="22" xfId="0" applyNumberFormat="1" applyFont="1" applyFill="1" applyBorder="1" applyAlignment="1" applyProtection="1">
      <alignment horizontal="center" vertical="center"/>
    </xf>
    <xf numFmtId="0" fontId="9" fillId="32" borderId="25" xfId="0" applyNumberFormat="1" applyFont="1" applyFill="1" applyBorder="1" applyAlignment="1" applyProtection="1">
      <alignment horizontal="center" vertical="center"/>
    </xf>
    <xf numFmtId="0" fontId="10" fillId="32" borderId="25" xfId="0" applyNumberFormat="1" applyFont="1" applyFill="1" applyBorder="1" applyAlignment="1" applyProtection="1">
      <alignment horizontal="center" vertical="center"/>
    </xf>
    <xf numFmtId="0" fontId="6" fillId="41" borderId="28" xfId="0" applyNumberFormat="1" applyFont="1" applyFill="1" applyBorder="1" applyAlignment="1" applyProtection="1">
      <alignment horizontal="center" vertical="center"/>
    </xf>
    <xf numFmtId="0" fontId="8" fillId="46" borderId="22" xfId="0" applyNumberFormat="1" applyFont="1" applyFill="1" applyBorder="1" applyAlignment="1" applyProtection="1">
      <alignment horizontal="center" vertical="center"/>
    </xf>
    <xf numFmtId="0" fontId="9" fillId="47" borderId="33" xfId="0" applyNumberFormat="1" applyFont="1" applyFill="1" applyBorder="1" applyAlignment="1" applyProtection="1">
      <alignment horizontal="center" vertical="center"/>
    </xf>
    <xf numFmtId="0" fontId="1" fillId="55" borderId="35" xfId="0" applyNumberFormat="1" applyFont="1" applyFill="1" applyBorder="1" applyAlignment="1" applyProtection="1">
      <alignment horizontal="left" vertical="top"/>
    </xf>
    <xf numFmtId="0" fontId="1" fillId="3" borderId="1" xfId="0" applyNumberFormat="1" applyFont="1" applyFill="1" applyBorder="1" applyAlignment="1" applyProtection="1">
      <alignment horizontal="left" vertical="top"/>
    </xf>
    <xf numFmtId="0" fontId="6" fillId="60" borderId="9" xfId="0" applyNumberFormat="1" applyFont="1" applyFill="1" applyBorder="1" applyAlignment="1" applyProtection="1">
      <alignment horizontal="center" vertical="center"/>
    </xf>
    <xf numFmtId="0" fontId="12" fillId="61" borderId="9" xfId="0" applyNumberFormat="1" applyFont="1" applyFill="1" applyBorder="1" applyAlignment="1" applyProtection="1">
      <alignment horizontal="left" vertical="center"/>
    </xf>
    <xf numFmtId="0" fontId="16" fillId="61" borderId="2" xfId="0" applyFont="1" applyFill="1" applyBorder="1" applyAlignment="1" applyProtection="1">
      <alignment wrapText="1"/>
      <protection locked="0"/>
    </xf>
    <xf numFmtId="0" fontId="17" fillId="61" borderId="2" xfId="0" applyFont="1" applyFill="1" applyBorder="1" applyAlignment="1">
      <alignment horizontal="left" vertical="top"/>
    </xf>
    <xf numFmtId="0" fontId="18" fillId="61" borderId="2" xfId="0" applyFont="1" applyFill="1" applyBorder="1" applyAlignment="1">
      <alignment horizontal="center" vertical="top"/>
    </xf>
    <xf numFmtId="0" fontId="19" fillId="61" borderId="2" xfId="0" applyFont="1" applyFill="1" applyBorder="1" applyAlignment="1">
      <alignment horizontal="left" vertical="center"/>
    </xf>
    <xf numFmtId="0" fontId="17" fillId="61" borderId="2" xfId="0" applyFont="1" applyFill="1" applyBorder="1" applyAlignment="1">
      <alignment horizontal="left" vertical="top"/>
    </xf>
    <xf numFmtId="0" fontId="19" fillId="61" borderId="38" xfId="0" applyFont="1" applyFill="1" applyBorder="1" applyAlignment="1">
      <alignment horizontal="center" vertical="center" wrapText="1"/>
    </xf>
    <xf numFmtId="0" fontId="19" fillId="61" borderId="39" xfId="0" applyFont="1" applyFill="1" applyBorder="1" applyAlignment="1">
      <alignment horizontal="center" vertical="center" wrapText="1"/>
    </xf>
    <xf numFmtId="0" fontId="19" fillId="61" borderId="39" xfId="0" applyFont="1" applyFill="1" applyBorder="1" applyAlignment="1">
      <alignment horizontal="center" vertical="center"/>
    </xf>
    <xf numFmtId="0" fontId="19" fillId="61" borderId="40" xfId="0" applyFont="1" applyFill="1" applyBorder="1" applyAlignment="1">
      <alignment horizontal="center" vertical="center"/>
    </xf>
    <xf numFmtId="0" fontId="19" fillId="61" borderId="9" xfId="0" applyFont="1" applyFill="1" applyBorder="1" applyAlignment="1">
      <alignment horizontal="center" vertical="center"/>
    </xf>
    <xf numFmtId="0" fontId="19" fillId="61" borderId="41" xfId="0" applyFont="1" applyFill="1" applyBorder="1" applyAlignment="1">
      <alignment horizontal="center" vertical="center"/>
    </xf>
    <xf numFmtId="0" fontId="19" fillId="61" borderId="9" xfId="0" applyFont="1" applyFill="1" applyBorder="1" applyAlignment="1">
      <alignment horizontal="center" vertical="center" wrapText="1"/>
    </xf>
    <xf numFmtId="0" fontId="17" fillId="61" borderId="9" xfId="0" applyFont="1" applyFill="1" applyBorder="1" applyAlignment="1">
      <alignment horizontal="center" vertical="center" wrapText="1"/>
    </xf>
    <xf numFmtId="0" fontId="19" fillId="61" borderId="41" xfId="0" applyFont="1" applyFill="1" applyBorder="1" applyAlignment="1">
      <alignment horizontal="center" vertical="center" wrapText="1"/>
    </xf>
    <xf numFmtId="0" fontId="20" fillId="61" borderId="33" xfId="0" applyFont="1" applyFill="1" applyBorder="1" applyAlignment="1">
      <alignment horizontal="center" vertical="center"/>
    </xf>
    <xf numFmtId="0" fontId="20" fillId="61" borderId="34" xfId="0" applyFont="1" applyFill="1" applyBorder="1" applyAlignment="1">
      <alignment horizontal="center" vertical="center"/>
    </xf>
    <xf numFmtId="0" fontId="20" fillId="61" borderId="34" xfId="0" applyFont="1" applyFill="1" applyBorder="1" applyAlignment="1">
      <alignment horizontal="left" vertical="center" wrapText="1"/>
    </xf>
    <xf numFmtId="0" fontId="18" fillId="61" borderId="34" xfId="0" applyFont="1" applyFill="1" applyBorder="1" applyAlignment="1">
      <alignment horizontal="left" vertical="center"/>
    </xf>
    <xf numFmtId="3" fontId="18" fillId="61" borderId="34" xfId="0" applyNumberFormat="1" applyFont="1" applyFill="1" applyBorder="1" applyAlignment="1">
      <alignment horizontal="right" vertical="center"/>
    </xf>
    <xf numFmtId="3" fontId="18" fillId="61" borderId="7" xfId="0" applyNumberFormat="1" applyFont="1" applyFill="1" applyBorder="1" applyAlignment="1">
      <alignment horizontal="right" vertical="center"/>
    </xf>
    <xf numFmtId="0" fontId="20" fillId="61" borderId="34" xfId="0" applyFont="1" applyFill="1" applyBorder="1" applyAlignment="1">
      <alignment horizontal="left" vertical="center"/>
    </xf>
    <xf numFmtId="3" fontId="20" fillId="61" borderId="34" xfId="0" applyNumberFormat="1" applyFont="1" applyFill="1" applyBorder="1" applyAlignment="1">
      <alignment horizontal="right" vertical="center"/>
    </xf>
    <xf numFmtId="4" fontId="9" fillId="54" borderId="34" xfId="0" applyNumberFormat="1" applyFont="1" applyFill="1" applyBorder="1" applyAlignment="1">
      <alignment horizontal="right" vertical="center"/>
    </xf>
    <xf numFmtId="3" fontId="20" fillId="61" borderId="7" xfId="0" applyNumberFormat="1" applyFont="1" applyFill="1" applyBorder="1" applyAlignment="1">
      <alignment horizontal="right" vertical="center"/>
    </xf>
    <xf numFmtId="4" fontId="0" fillId="0" borderId="0" xfId="0" applyNumberFormat="1"/>
    <xf numFmtId="164" fontId="20" fillId="61" borderId="34" xfId="0" applyNumberFormat="1" applyFont="1" applyFill="1" applyBorder="1" applyAlignment="1">
      <alignment horizontal="right" vertical="center"/>
    </xf>
    <xf numFmtId="4" fontId="18" fillId="61" borderId="34" xfId="0" applyNumberFormat="1" applyFont="1" applyFill="1" applyBorder="1" applyAlignment="1">
      <alignment horizontal="right" vertical="center"/>
    </xf>
    <xf numFmtId="0" fontId="20" fillId="61" borderId="2" xfId="0" applyFont="1" applyFill="1" applyBorder="1" applyAlignment="1">
      <alignment horizontal="left" vertical="top"/>
    </xf>
    <xf numFmtId="0" fontId="21" fillId="61" borderId="9" xfId="0" applyFont="1" applyFill="1" applyBorder="1" applyAlignment="1">
      <alignment horizontal="center" vertical="center"/>
    </xf>
    <xf numFmtId="0" fontId="22" fillId="61" borderId="9" xfId="0" applyFont="1" applyFill="1" applyBorder="1" applyAlignment="1">
      <alignment horizontal="left" vertical="center"/>
    </xf>
    <xf numFmtId="0" fontId="19" fillId="61" borderId="42" xfId="0" applyFont="1" applyFill="1" applyBorder="1" applyAlignment="1">
      <alignment horizontal="center" vertical="center" wrapText="1"/>
    </xf>
    <xf numFmtId="0" fontId="19" fillId="61" borderId="43" xfId="0" applyFont="1" applyFill="1" applyBorder="1" applyAlignment="1">
      <alignment horizontal="center" vertical="center" wrapText="1"/>
    </xf>
    <xf numFmtId="0" fontId="19" fillId="61" borderId="43" xfId="0" applyFont="1" applyFill="1" applyBorder="1" applyAlignment="1">
      <alignment horizontal="center" vertical="center"/>
    </xf>
    <xf numFmtId="0" fontId="19" fillId="61" borderId="43" xfId="0" applyFont="1" applyFill="1" applyBorder="1" applyAlignment="1">
      <alignment horizontal="center" vertical="center"/>
    </xf>
    <xf numFmtId="0" fontId="19" fillId="61" borderId="44" xfId="0" applyFont="1" applyFill="1" applyBorder="1" applyAlignment="1">
      <alignment horizontal="center" vertical="center"/>
    </xf>
    <xf numFmtId="3" fontId="20" fillId="61" borderId="34" xfId="0" applyNumberFormat="1" applyFont="1" applyFill="1" applyBorder="1" applyAlignment="1">
      <alignment horizontal="right" vertical="center"/>
    </xf>
    <xf numFmtId="3" fontId="18" fillId="61" borderId="34" xfId="0" applyNumberFormat="1" applyFont="1" applyFill="1" applyBorder="1" applyAlignment="1">
      <alignment horizontal="right" vertical="center"/>
    </xf>
    <xf numFmtId="0" fontId="16" fillId="0" borderId="0" xfId="0" applyFont="1"/>
    <xf numFmtId="3" fontId="23" fillId="61" borderId="34" xfId="0" applyNumberFormat="1" applyFont="1" applyFill="1" applyBorder="1" applyAlignment="1">
      <alignment horizontal="right" vertical="center"/>
    </xf>
    <xf numFmtId="0" fontId="24" fillId="61" borderId="2" xfId="0" applyFont="1" applyFill="1" applyBorder="1" applyAlignment="1">
      <alignment horizontal="center" vertical="top"/>
    </xf>
    <xf numFmtId="0" fontId="24" fillId="61" borderId="2" xfId="0" applyFont="1" applyFill="1" applyBorder="1" applyAlignment="1">
      <alignment horizontal="left" vertical="center"/>
    </xf>
    <xf numFmtId="0" fontId="24" fillId="59" borderId="3" xfId="0" applyFont="1" applyFill="1" applyBorder="1" applyAlignment="1">
      <alignment horizontal="left" vertical="center"/>
    </xf>
    <xf numFmtId="0" fontId="24" fillId="59" borderId="4" xfId="0" applyFont="1" applyFill="1" applyBorder="1" applyAlignment="1">
      <alignment horizontal="center" vertical="center"/>
    </xf>
    <xf numFmtId="0" fontId="24" fillId="59" borderId="4" xfId="0" applyFont="1" applyFill="1" applyBorder="1" applyAlignment="1">
      <alignment horizontal="left" vertical="center"/>
    </xf>
    <xf numFmtId="0" fontId="24" fillId="59" borderId="5" xfId="0" applyFont="1" applyFill="1" applyBorder="1" applyAlignment="1">
      <alignment horizontal="center" vertical="center"/>
    </xf>
    <xf numFmtId="0" fontId="24" fillId="59" borderId="45" xfId="0" applyFont="1" applyFill="1" applyBorder="1" applyAlignment="1">
      <alignment horizontal="left" vertical="center"/>
    </xf>
    <xf numFmtId="0" fontId="24" fillId="59" borderId="46" xfId="0" applyFont="1" applyFill="1" applyBorder="1" applyAlignment="1">
      <alignment horizontal="center" vertical="center"/>
    </xf>
    <xf numFmtId="0" fontId="24" fillId="59" borderId="46" xfId="0" applyFont="1" applyFill="1" applyBorder="1" applyAlignment="1">
      <alignment horizontal="left" vertical="center"/>
    </xf>
    <xf numFmtId="0" fontId="24" fillId="59" borderId="47" xfId="0" applyFont="1" applyFill="1" applyBorder="1" applyAlignment="1">
      <alignment horizontal="center" vertical="center"/>
    </xf>
    <xf numFmtId="0" fontId="24" fillId="59" borderId="6" xfId="0" applyFont="1" applyFill="1" applyBorder="1" applyAlignment="1">
      <alignment horizontal="center" vertical="center"/>
    </xf>
    <xf numFmtId="0" fontId="24" fillId="59" borderId="7" xfId="0" applyFont="1" applyFill="1" applyBorder="1" applyAlignment="1">
      <alignment horizontal="center" vertical="center"/>
    </xf>
    <xf numFmtId="0" fontId="24" fillId="59" borderId="48" xfId="0" applyFont="1" applyFill="1" applyBorder="1" applyAlignment="1">
      <alignment horizontal="right" vertical="center"/>
    </xf>
    <xf numFmtId="166" fontId="24" fillId="59" borderId="49" xfId="0" applyNumberFormat="1" applyFont="1" applyFill="1" applyBorder="1" applyAlignment="1">
      <alignment horizontal="left" vertical="center"/>
    </xf>
    <xf numFmtId="0" fontId="24" fillId="59" borderId="8" xfId="0" applyFont="1" applyFill="1" applyBorder="1" applyAlignment="1">
      <alignment horizontal="center" vertical="center"/>
    </xf>
    <xf numFmtId="0" fontId="24" fillId="59" borderId="8" xfId="0" applyFont="1" applyFill="1" applyBorder="1" applyAlignment="1">
      <alignment horizontal="center" vertical="center"/>
    </xf>
    <xf numFmtId="0" fontId="24" fillId="59" borderId="9" xfId="0" applyFont="1" applyFill="1" applyBorder="1" applyAlignment="1">
      <alignment horizontal="center" vertical="center" wrapText="1"/>
    </xf>
    <xf numFmtId="0" fontId="24" fillId="59" borderId="7" xfId="0" applyFont="1" applyFill="1" applyBorder="1" applyAlignment="1">
      <alignment horizontal="center" vertical="center" wrapText="1"/>
    </xf>
    <xf numFmtId="0" fontId="24" fillId="59" borderId="10" xfId="0" applyFont="1" applyFill="1" applyBorder="1" applyAlignment="1">
      <alignment horizontal="center" vertical="center" wrapText="1"/>
    </xf>
    <xf numFmtId="0" fontId="24" fillId="59" borderId="11" xfId="0" applyFont="1" applyFill="1" applyBorder="1" applyAlignment="1">
      <alignment horizontal="center" vertical="center" wrapText="1"/>
    </xf>
    <xf numFmtId="0" fontId="24" fillId="59" borderId="12" xfId="0" applyFont="1" applyFill="1" applyBorder="1" applyAlignment="1">
      <alignment horizontal="center" vertical="center" wrapText="1"/>
    </xf>
    <xf numFmtId="0" fontId="24" fillId="59" borderId="13" xfId="0" applyFont="1" applyFill="1" applyBorder="1" applyAlignment="1">
      <alignment horizontal="center" vertical="center" wrapText="1"/>
    </xf>
    <xf numFmtId="0" fontId="24" fillId="59" borderId="14" xfId="0" applyFont="1" applyFill="1" applyBorder="1" applyAlignment="1">
      <alignment horizontal="center" vertical="center" wrapText="1"/>
    </xf>
    <xf numFmtId="0" fontId="24" fillId="59" borderId="15" xfId="0" applyFont="1" applyFill="1" applyBorder="1" applyAlignment="1">
      <alignment horizontal="center" vertical="center"/>
    </xf>
    <xf numFmtId="0" fontId="24" fillId="59" borderId="16" xfId="0" applyFont="1" applyFill="1" applyBorder="1" applyAlignment="1">
      <alignment horizontal="center" vertical="center"/>
    </xf>
    <xf numFmtId="0" fontId="24" fillId="61" borderId="17" xfId="0" applyFont="1" applyFill="1" applyBorder="1" applyAlignment="1">
      <alignment horizontal="center" vertical="center"/>
    </xf>
    <xf numFmtId="0" fontId="24" fillId="61" borderId="18" xfId="0" applyFont="1" applyFill="1" applyBorder="1" applyAlignment="1">
      <alignment horizontal="center" vertical="center"/>
    </xf>
    <xf numFmtId="0" fontId="24" fillId="61" borderId="19" xfId="0" applyFont="1" applyFill="1" applyBorder="1" applyAlignment="1">
      <alignment horizontal="center" vertical="center"/>
    </xf>
    <xf numFmtId="0" fontId="24" fillId="61" borderId="20" xfId="0" applyFont="1" applyFill="1" applyBorder="1" applyAlignment="1">
      <alignment horizontal="center" vertical="center"/>
    </xf>
    <xf numFmtId="0" fontId="24" fillId="61" borderId="21" xfId="0" applyFont="1" applyFill="1" applyBorder="1" applyAlignment="1">
      <alignment horizontal="center" vertical="center"/>
    </xf>
    <xf numFmtId="0" fontId="25" fillId="61" borderId="22" xfId="0" applyFont="1" applyFill="1" applyBorder="1" applyAlignment="1">
      <alignment horizontal="center" vertical="center"/>
    </xf>
    <xf numFmtId="0" fontId="25" fillId="61" borderId="23" xfId="0" applyFont="1" applyFill="1" applyBorder="1" applyAlignment="1">
      <alignment horizontal="center" vertical="center"/>
    </xf>
    <xf numFmtId="0" fontId="24" fillId="61" borderId="24" xfId="0" applyFont="1" applyFill="1" applyBorder="1" applyAlignment="1">
      <alignment horizontal="center" vertical="center"/>
    </xf>
    <xf numFmtId="0" fontId="26" fillId="54" borderId="33" xfId="0" applyFont="1" applyFill="1" applyBorder="1" applyAlignment="1">
      <alignment horizontal="center" vertical="center"/>
    </xf>
    <xf numFmtId="0" fontId="26" fillId="54" borderId="34" xfId="0" applyFont="1" applyFill="1" applyBorder="1" applyAlignment="1">
      <alignment horizontal="left" vertical="center"/>
    </xf>
    <xf numFmtId="4" fontId="20" fillId="61" borderId="34" xfId="0" applyNumberFormat="1" applyFont="1" applyFill="1" applyBorder="1" applyAlignment="1">
      <alignment horizontal="right" vertical="center"/>
    </xf>
    <xf numFmtId="164" fontId="9" fillId="54" borderId="34" xfId="0" applyNumberFormat="1" applyFont="1" applyFill="1" applyBorder="1" applyAlignment="1">
      <alignment horizontal="right" vertical="center"/>
    </xf>
    <xf numFmtId="3" fontId="26" fillId="54" borderId="34" xfId="0" applyNumberFormat="1" applyFont="1" applyFill="1" applyBorder="1" applyAlignment="1">
      <alignment horizontal="right" vertical="center"/>
    </xf>
    <xf numFmtId="164" fontId="26" fillId="54" borderId="34" xfId="0" applyNumberFormat="1" applyFont="1" applyFill="1" applyBorder="1" applyAlignment="1">
      <alignment horizontal="right" vertical="center"/>
    </xf>
    <xf numFmtId="164" fontId="26" fillId="54" borderId="7" xfId="0" applyNumberFormat="1" applyFont="1" applyFill="1" applyBorder="1" applyAlignment="1">
      <alignment horizontal="right" vertical="center"/>
    </xf>
    <xf numFmtId="4" fontId="27" fillId="54" borderId="34" xfId="0" applyNumberFormat="1" applyFont="1" applyFill="1" applyBorder="1" applyAlignment="1">
      <alignment horizontal="right" vertical="center"/>
    </xf>
    <xf numFmtId="4" fontId="26" fillId="54" borderId="34" xfId="0" applyNumberFormat="1" applyFont="1" applyFill="1" applyBorder="1" applyAlignment="1">
      <alignment horizontal="right" vertical="center"/>
    </xf>
    <xf numFmtId="165" fontId="26" fillId="54" borderId="34" xfId="0" applyNumberFormat="1" applyFont="1" applyFill="1" applyBorder="1" applyAlignment="1">
      <alignment horizontal="right" vertical="center"/>
    </xf>
    <xf numFmtId="0" fontId="28" fillId="54" borderId="34" xfId="0" applyFont="1" applyFill="1" applyBorder="1" applyAlignment="1">
      <alignment horizontal="left" vertical="center"/>
    </xf>
    <xf numFmtId="4" fontId="28" fillId="54" borderId="34" xfId="0" applyNumberFormat="1" applyFont="1" applyFill="1" applyBorder="1" applyAlignment="1">
      <alignment horizontal="right" vertical="center"/>
    </xf>
    <xf numFmtId="3" fontId="28" fillId="54" borderId="34" xfId="0" applyNumberFormat="1" applyFont="1" applyFill="1" applyBorder="1" applyAlignment="1">
      <alignment horizontal="right" vertical="center"/>
    </xf>
    <xf numFmtId="164" fontId="28" fillId="54" borderId="7" xfId="0" applyNumberFormat="1" applyFont="1" applyFill="1" applyBorder="1" applyAlignment="1">
      <alignment horizontal="right" vertical="center"/>
    </xf>
    <xf numFmtId="0" fontId="25" fillId="61" borderId="28" xfId="0" applyFont="1" applyFill="1" applyBorder="1" applyAlignment="1">
      <alignment horizontal="center" vertical="center"/>
    </xf>
    <xf numFmtId="0" fontId="25" fillId="61" borderId="29" xfId="0" applyFont="1" applyFill="1" applyBorder="1" applyAlignment="1">
      <alignment horizontal="center" vertical="center"/>
    </xf>
    <xf numFmtId="0" fontId="25" fillId="61" borderId="30" xfId="0" applyFont="1" applyFill="1" applyBorder="1" applyAlignment="1">
      <alignment horizontal="center" vertical="center"/>
    </xf>
    <xf numFmtId="0" fontId="25" fillId="61" borderId="31" xfId="0" applyFont="1" applyFill="1" applyBorder="1" applyAlignment="1">
      <alignment horizontal="center" vertical="center"/>
    </xf>
    <xf numFmtId="164" fontId="25" fillId="61" borderId="32" xfId="0" applyNumberFormat="1" applyFont="1" applyFill="1" applyBorder="1" applyAlignment="1">
      <alignment horizontal="center" vertical="center"/>
    </xf>
    <xf numFmtId="0" fontId="25" fillId="61" borderId="18" xfId="0" applyFont="1" applyFill="1" applyBorder="1" applyAlignment="1">
      <alignment horizontal="center" vertical="center"/>
    </xf>
    <xf numFmtId="0" fontId="25" fillId="61" borderId="19" xfId="0" applyFont="1" applyFill="1" applyBorder="1" applyAlignment="1">
      <alignment horizontal="center" vertical="center"/>
    </xf>
    <xf numFmtId="0" fontId="25" fillId="61" borderId="24" xfId="0" applyFont="1" applyFill="1" applyBorder="1" applyAlignment="1">
      <alignment horizontal="center" vertical="center"/>
    </xf>
    <xf numFmtId="164" fontId="25" fillId="61" borderId="21" xfId="0" applyNumberFormat="1" applyFont="1" applyFill="1" applyBorder="1" applyAlignment="1">
      <alignment horizontal="center" vertical="center"/>
    </xf>
    <xf numFmtId="0" fontId="25" fillId="54" borderId="33" xfId="0" applyFont="1" applyFill="1" applyBorder="1" applyAlignment="1">
      <alignment horizontal="center" vertical="center"/>
    </xf>
    <xf numFmtId="0" fontId="25" fillId="54" borderId="34" xfId="0" applyFont="1" applyFill="1" applyBorder="1" applyAlignment="1">
      <alignment horizontal="left" vertical="center" wrapText="1"/>
    </xf>
    <xf numFmtId="4" fontId="25" fillId="54" borderId="34" xfId="0" applyNumberFormat="1" applyFont="1" applyFill="1" applyBorder="1" applyAlignment="1">
      <alignment horizontal="right" vertical="center"/>
    </xf>
    <xf numFmtId="3" fontId="25" fillId="54" borderId="34" xfId="0" applyNumberFormat="1" applyFont="1" applyFill="1" applyBorder="1" applyAlignment="1">
      <alignment horizontal="right" vertical="center"/>
    </xf>
    <xf numFmtId="164" fontId="25" fillId="54" borderId="7" xfId="0" applyNumberFormat="1" applyFont="1" applyFill="1" applyBorder="1" applyAlignment="1">
      <alignment horizontal="right" vertical="center"/>
    </xf>
    <xf numFmtId="0" fontId="25" fillId="54" borderId="50" xfId="0" applyFont="1" applyFill="1" applyBorder="1" applyAlignment="1">
      <alignment horizontal="center" vertical="center"/>
    </xf>
    <xf numFmtId="0" fontId="25" fillId="54" borderId="51" xfId="0" applyFont="1" applyFill="1" applyBorder="1" applyAlignment="1">
      <alignment horizontal="left" vertical="center" wrapText="1"/>
    </xf>
    <xf numFmtId="0" fontId="25" fillId="0" borderId="52" xfId="0" applyFont="1" applyBorder="1"/>
    <xf numFmtId="0" fontId="25" fillId="54" borderId="52" xfId="0" applyFont="1" applyFill="1" applyBorder="1" applyAlignment="1">
      <alignment horizontal="left" vertical="center" wrapText="1"/>
    </xf>
    <xf numFmtId="0" fontId="24" fillId="0" borderId="52" xfId="0" applyFont="1" applyBorder="1"/>
    <xf numFmtId="4" fontId="24" fillId="54" borderId="34" xfId="0" applyNumberFormat="1" applyFont="1" applyFill="1" applyBorder="1" applyAlignment="1">
      <alignment horizontal="right" vertical="center"/>
    </xf>
    <xf numFmtId="3" fontId="24" fillId="54" borderId="34" xfId="0" applyNumberFormat="1" applyFont="1" applyFill="1" applyBorder="1" applyAlignment="1">
      <alignment horizontal="right" vertical="center"/>
    </xf>
    <xf numFmtId="0" fontId="25" fillId="54" borderId="52" xfId="0" applyFont="1" applyFill="1" applyBorder="1" applyAlignment="1">
      <alignment horizontal="center" vertical="center"/>
    </xf>
    <xf numFmtId="0" fontId="24" fillId="54" borderId="34" xfId="0" applyFont="1" applyFill="1" applyBorder="1" applyAlignment="1">
      <alignment horizontal="left" vertical="center" wrapText="1"/>
    </xf>
    <xf numFmtId="164" fontId="24" fillId="54" borderId="7" xfId="0" applyNumberFormat="1" applyFont="1" applyFill="1" applyBorder="1" applyAlignment="1">
      <alignment horizontal="right" vertical="center"/>
    </xf>
    <xf numFmtId="0" fontId="25" fillId="61" borderId="53" xfId="0" applyFont="1" applyFill="1" applyBorder="1" applyAlignment="1">
      <alignment horizontal="left" vertical="top"/>
    </xf>
    <xf numFmtId="0" fontId="29" fillId="61" borderId="2" xfId="0" applyFont="1" applyFill="1" applyBorder="1" applyAlignment="1">
      <alignment horizontal="left" vertical="top"/>
    </xf>
    <xf numFmtId="0" fontId="30" fillId="61" borderId="2" xfId="0" applyFont="1" applyFill="1" applyBorder="1" applyAlignment="1" applyProtection="1">
      <alignment wrapText="1"/>
      <protection locked="0"/>
    </xf>
    <xf numFmtId="0" fontId="31" fillId="61" borderId="54" xfId="0" applyFont="1" applyFill="1" applyBorder="1" applyAlignment="1">
      <alignment horizontal="center" vertical="center"/>
    </xf>
    <xf numFmtId="0" fontId="32" fillId="61" borderId="9" xfId="0" applyFont="1" applyFill="1" applyBorder="1" applyAlignment="1">
      <alignment horizontal="left" vertical="center"/>
    </xf>
    <xf numFmtId="0" fontId="31" fillId="61" borderId="55" xfId="0" applyFont="1" applyFill="1" applyBorder="1" applyAlignment="1">
      <alignment horizontal="center" vertical="center"/>
    </xf>
    <xf numFmtId="0" fontId="31" fillId="61" borderId="56" xfId="0" applyFont="1" applyFill="1" applyBorder="1" applyAlignment="1">
      <alignment horizontal="center" vertical="center"/>
    </xf>
    <xf numFmtId="0" fontId="32" fillId="61" borderId="57" xfId="0" applyFont="1" applyFill="1" applyBorder="1" applyAlignment="1">
      <alignment horizontal="left" vertical="center"/>
    </xf>
    <xf numFmtId="0" fontId="32" fillId="61" borderId="58" xfId="0" applyFont="1" applyFill="1" applyBorder="1" applyAlignment="1">
      <alignment horizontal="left" vertical="center"/>
    </xf>
    <xf numFmtId="0" fontId="32" fillId="61" borderId="59" xfId="0" applyFont="1" applyFill="1" applyBorder="1" applyAlignment="1">
      <alignment horizontal="left" vertical="center"/>
    </xf>
    <xf numFmtId="0" fontId="32" fillId="61" borderId="2" xfId="0" applyFont="1" applyFill="1" applyBorder="1" applyAlignment="1">
      <alignment horizontal="left" vertical="center"/>
    </xf>
    <xf numFmtId="0" fontId="31" fillId="61" borderId="60" xfId="0" applyFont="1" applyFill="1" applyBorder="1" applyAlignment="1">
      <alignment horizontal="center" vertical="center"/>
    </xf>
    <xf numFmtId="0" fontId="31" fillId="61" borderId="61" xfId="0" applyFont="1" applyFill="1" applyBorder="1" applyAlignment="1">
      <alignment horizontal="center" vertical="center"/>
    </xf>
    <xf numFmtId="0" fontId="31" fillId="61" borderId="62" xfId="0" applyFont="1" applyFill="1" applyBorder="1" applyAlignment="1">
      <alignment horizontal="center" vertical="center"/>
    </xf>
    <xf numFmtId="0" fontId="31" fillId="61" borderId="63" xfId="0" applyFont="1" applyFill="1" applyBorder="1" applyAlignment="1">
      <alignment horizontal="center" vertical="center"/>
    </xf>
    <xf numFmtId="0" fontId="31" fillId="61" borderId="64" xfId="0" applyFont="1" applyFill="1" applyBorder="1" applyAlignment="1">
      <alignment horizontal="center" vertical="center"/>
    </xf>
    <xf numFmtId="0" fontId="31" fillId="61" borderId="65" xfId="0" applyFont="1" applyFill="1" applyBorder="1" applyAlignment="1">
      <alignment horizontal="center" vertical="center"/>
    </xf>
    <xf numFmtId="0" fontId="30" fillId="0" borderId="0" xfId="0" applyFont="1"/>
    <xf numFmtId="0" fontId="33" fillId="0" borderId="0" xfId="0" applyFont="1"/>
    <xf numFmtId="0" fontId="34" fillId="61" borderId="2" xfId="0" applyFont="1" applyFill="1" applyBorder="1" applyAlignment="1" applyProtection="1">
      <alignment wrapText="1"/>
      <protection locked="0"/>
    </xf>
    <xf numFmtId="0" fontId="35" fillId="61" borderId="2" xfId="0" applyFont="1" applyFill="1" applyBorder="1" applyAlignment="1">
      <alignment horizontal="left" vertical="top"/>
    </xf>
    <xf numFmtId="0" fontId="36" fillId="61" borderId="2" xfId="0" applyFont="1" applyFill="1" applyBorder="1" applyAlignment="1">
      <alignment horizontal="center" vertical="top"/>
    </xf>
    <xf numFmtId="0" fontId="37" fillId="61" borderId="2" xfId="0" applyFont="1" applyFill="1" applyBorder="1" applyAlignment="1" applyProtection="1">
      <alignment wrapText="1"/>
      <protection locked="0"/>
    </xf>
    <xf numFmtId="0" fontId="38" fillId="61" borderId="2" xfId="0" applyFont="1" applyFill="1" applyBorder="1" applyAlignment="1">
      <alignment horizontal="left" vertical="center"/>
    </xf>
    <xf numFmtId="0" fontId="39" fillId="61" borderId="2" xfId="0" applyFont="1" applyFill="1" applyBorder="1" applyAlignment="1">
      <alignment horizontal="left" vertical="top"/>
    </xf>
    <xf numFmtId="0" fontId="38" fillId="61" borderId="38" xfId="0" applyFont="1" applyFill="1" applyBorder="1" applyAlignment="1">
      <alignment horizontal="center" vertical="center" wrapText="1"/>
    </xf>
    <xf numFmtId="0" fontId="38" fillId="61" borderId="39" xfId="0" applyFont="1" applyFill="1" applyBorder="1" applyAlignment="1">
      <alignment horizontal="center" vertical="center" wrapText="1"/>
    </xf>
    <xf numFmtId="0" fontId="38" fillId="61" borderId="39" xfId="0" applyFont="1" applyFill="1" applyBorder="1" applyAlignment="1">
      <alignment horizontal="center" vertical="center"/>
    </xf>
    <xf numFmtId="0" fontId="38" fillId="61" borderId="40" xfId="0" applyFont="1" applyFill="1" applyBorder="1" applyAlignment="1">
      <alignment horizontal="center" vertical="center"/>
    </xf>
    <xf numFmtId="0" fontId="38" fillId="61" borderId="9" xfId="0" applyFont="1" applyFill="1" applyBorder="1" applyAlignment="1">
      <alignment horizontal="center" vertical="center"/>
    </xf>
    <xf numFmtId="0" fontId="38" fillId="61" borderId="9" xfId="0" applyFont="1" applyFill="1" applyBorder="1" applyAlignment="1">
      <alignment horizontal="center" vertical="center"/>
    </xf>
    <xf numFmtId="0" fontId="38" fillId="61" borderId="41" xfId="0" applyFont="1" applyFill="1" applyBorder="1" applyAlignment="1">
      <alignment horizontal="center" vertical="center"/>
    </xf>
    <xf numFmtId="0" fontId="38" fillId="61" borderId="9" xfId="0" applyFont="1" applyFill="1" applyBorder="1" applyAlignment="1">
      <alignment horizontal="center" vertical="center" wrapText="1"/>
    </xf>
    <xf numFmtId="0" fontId="39" fillId="61" borderId="9" xfId="0" applyFont="1" applyFill="1" applyBorder="1" applyAlignment="1">
      <alignment horizontal="center" vertical="center" wrapText="1"/>
    </xf>
    <xf numFmtId="0" fontId="39" fillId="61" borderId="9" xfId="0" applyFont="1" applyFill="1" applyBorder="1" applyAlignment="1">
      <alignment horizontal="center" vertical="center" wrapText="1"/>
    </xf>
    <xf numFmtId="0" fontId="38" fillId="61" borderId="41" xfId="0" applyFont="1" applyFill="1" applyBorder="1" applyAlignment="1">
      <alignment horizontal="center" vertical="center" wrapText="1"/>
    </xf>
    <xf numFmtId="0" fontId="40" fillId="61" borderId="33" xfId="0" applyFont="1" applyFill="1" applyBorder="1" applyAlignment="1">
      <alignment horizontal="center" vertical="center"/>
    </xf>
    <xf numFmtId="0" fontId="40" fillId="61" borderId="34" xfId="0" applyFont="1" applyFill="1" applyBorder="1" applyAlignment="1">
      <alignment horizontal="center" vertical="center"/>
    </xf>
    <xf numFmtId="0" fontId="40" fillId="61" borderId="34" xfId="0" applyFont="1" applyFill="1" applyBorder="1" applyAlignment="1">
      <alignment horizontal="left" vertical="center"/>
    </xf>
    <xf numFmtId="0" fontId="40" fillId="61" borderId="34" xfId="0" applyFont="1" applyFill="1" applyBorder="1" applyAlignment="1">
      <alignment horizontal="center" vertical="center"/>
    </xf>
    <xf numFmtId="0" fontId="40" fillId="61" borderId="34" xfId="0" applyFont="1" applyFill="1" applyBorder="1" applyAlignment="1">
      <alignment horizontal="left" vertical="center" wrapText="1"/>
    </xf>
    <xf numFmtId="3" fontId="40" fillId="61" borderId="34" xfId="0" applyNumberFormat="1" applyFont="1" applyFill="1" applyBorder="1" applyAlignment="1">
      <alignment horizontal="right" vertical="center"/>
    </xf>
    <xf numFmtId="3" fontId="40" fillId="61" borderId="34" xfId="0" applyNumberFormat="1" applyFont="1" applyFill="1" applyBorder="1" applyAlignment="1">
      <alignment horizontal="right" vertical="center"/>
    </xf>
    <xf numFmtId="3" fontId="40" fillId="61" borderId="7" xfId="0" applyNumberFormat="1" applyFont="1" applyFill="1" applyBorder="1" applyAlignment="1">
      <alignment horizontal="right" vertical="center"/>
    </xf>
    <xf numFmtId="0" fontId="41" fillId="61" borderId="34" xfId="0" applyFont="1" applyFill="1" applyBorder="1" applyAlignment="1">
      <alignment horizontal="left" vertical="center"/>
    </xf>
    <xf numFmtId="3" fontId="41" fillId="61" borderId="34" xfId="0" applyNumberFormat="1" applyFont="1" applyFill="1" applyBorder="1" applyAlignment="1">
      <alignment horizontal="right" vertical="center"/>
    </xf>
    <xf numFmtId="164" fontId="41" fillId="61" borderId="34" xfId="0" applyNumberFormat="1" applyFont="1" applyFill="1" applyBorder="1" applyAlignment="1">
      <alignment horizontal="right" vertical="center"/>
    </xf>
    <xf numFmtId="0" fontId="40" fillId="61" borderId="2" xfId="0" applyFont="1" applyFill="1" applyBorder="1" applyAlignment="1">
      <alignment horizontal="left" vertical="top"/>
    </xf>
    <xf numFmtId="0" fontId="42" fillId="61" borderId="9" xfId="0" applyFont="1" applyFill="1" applyBorder="1" applyAlignment="1">
      <alignment horizontal="center" vertical="center" wrapText="1"/>
    </xf>
    <xf numFmtId="0" fontId="43" fillId="61" borderId="9" xfId="0" applyFont="1" applyFill="1" applyBorder="1" applyAlignment="1">
      <alignment horizontal="left" vertical="center"/>
    </xf>
    <xf numFmtId="0" fontId="43" fillId="61" borderId="9" xfId="0" applyFont="1" applyFill="1" applyBorder="1" applyAlignment="1">
      <alignment horizontal="left" vertical="center"/>
    </xf>
    <xf numFmtId="0" fontId="0" fillId="61" borderId="2" xfId="0" applyFill="1" applyBorder="1" applyAlignment="1" applyProtection="1">
      <alignment wrapText="1"/>
      <protection locked="0"/>
    </xf>
    <xf numFmtId="0" fontId="44" fillId="61" borderId="2" xfId="0" applyFont="1" applyFill="1" applyBorder="1" applyAlignment="1">
      <alignment horizontal="left" vertical="top"/>
    </xf>
    <xf numFmtId="0" fontId="33" fillId="61" borderId="2" xfId="0" applyFont="1" applyFill="1" applyBorder="1" applyAlignment="1" applyProtection="1">
      <alignment wrapText="1"/>
      <protection locked="0"/>
    </xf>
    <xf numFmtId="0" fontId="45" fillId="61" borderId="2" xfId="0" applyFont="1" applyFill="1" applyBorder="1" applyAlignment="1">
      <alignment horizontal="center" vertical="top"/>
    </xf>
    <xf numFmtId="0" fontId="46" fillId="61" borderId="2" xfId="0" applyFont="1" applyFill="1" applyBorder="1" applyAlignment="1">
      <alignment horizontal="left" vertical="center"/>
    </xf>
    <xf numFmtId="0" fontId="1" fillId="61" borderId="2" xfId="0" applyFont="1" applyFill="1" applyBorder="1" applyAlignment="1">
      <alignment horizontal="left" vertical="top"/>
    </xf>
    <xf numFmtId="0" fontId="46" fillId="61" borderId="2" xfId="0" applyFont="1" applyFill="1" applyBorder="1" applyAlignment="1">
      <alignment horizontal="right" vertical="center"/>
    </xf>
    <xf numFmtId="0" fontId="45" fillId="59" borderId="3" xfId="0" applyFont="1" applyFill="1" applyBorder="1" applyAlignment="1">
      <alignment horizontal="left" vertical="center" wrapText="1"/>
    </xf>
    <xf numFmtId="0" fontId="45" fillId="59" borderId="4" xfId="0" applyFont="1" applyFill="1" applyBorder="1" applyAlignment="1">
      <alignment horizontal="center" vertical="center" wrapText="1"/>
    </xf>
    <xf numFmtId="0" fontId="45" fillId="59" borderId="4" xfId="0" applyFont="1" applyFill="1" applyBorder="1" applyAlignment="1">
      <alignment horizontal="left" vertical="center" wrapText="1"/>
    </xf>
    <xf numFmtId="0" fontId="45" fillId="59" borderId="5" xfId="0" applyFont="1" applyFill="1" applyBorder="1" applyAlignment="1">
      <alignment horizontal="center" vertical="center" wrapText="1"/>
    </xf>
    <xf numFmtId="0" fontId="45" fillId="59" borderId="45" xfId="0" applyFont="1" applyFill="1" applyBorder="1" applyAlignment="1">
      <alignment horizontal="left" vertical="center" wrapText="1"/>
    </xf>
    <xf numFmtId="0" fontId="45" fillId="59" borderId="46" xfId="0" applyFont="1" applyFill="1" applyBorder="1" applyAlignment="1">
      <alignment horizontal="center" vertical="center" wrapText="1"/>
    </xf>
    <xf numFmtId="0" fontId="45" fillId="59" borderId="46" xfId="0" applyFont="1" applyFill="1" applyBorder="1" applyAlignment="1">
      <alignment horizontal="left" vertical="center" wrapText="1"/>
    </xf>
    <xf numFmtId="0" fontId="45" fillId="59" borderId="47" xfId="0" applyFont="1" applyFill="1" applyBorder="1" applyAlignment="1">
      <alignment horizontal="center" vertical="center" wrapText="1"/>
    </xf>
    <xf numFmtId="0" fontId="45" fillId="59" borderId="66" xfId="0" applyFont="1" applyFill="1" applyBorder="1" applyAlignment="1">
      <alignment horizontal="center" vertical="center" wrapText="1"/>
    </xf>
    <xf numFmtId="0" fontId="45" fillId="59" borderId="34" xfId="0" applyFont="1" applyFill="1" applyBorder="1" applyAlignment="1">
      <alignment horizontal="center" vertical="center" wrapText="1"/>
    </xf>
    <xf numFmtId="0" fontId="45" fillId="59" borderId="67" xfId="0" applyFont="1" applyFill="1" applyBorder="1" applyAlignment="1">
      <alignment horizontal="center" vertical="center" wrapText="1"/>
    </xf>
    <xf numFmtId="0" fontId="45" fillId="59" borderId="8" xfId="0" applyFont="1" applyFill="1" applyBorder="1" applyAlignment="1">
      <alignment horizontal="center" vertical="center"/>
    </xf>
    <xf numFmtId="0" fontId="45" fillId="59" borderId="68" xfId="0" applyFont="1" applyFill="1" applyBorder="1" applyAlignment="1">
      <alignment horizontal="center" vertical="center"/>
    </xf>
    <xf numFmtId="0" fontId="45" fillId="59" borderId="10" xfId="0" applyFont="1" applyFill="1" applyBorder="1" applyAlignment="1">
      <alignment horizontal="center" vertical="center" wrapText="1"/>
    </xf>
    <xf numFmtId="0" fontId="45" fillId="59" borderId="69" xfId="0" applyFont="1" applyFill="1" applyBorder="1" applyAlignment="1">
      <alignment horizontal="center" vertical="center" wrapText="1"/>
    </xf>
    <xf numFmtId="0" fontId="45" fillId="59" borderId="13" xfId="0" applyFont="1" applyFill="1" applyBorder="1" applyAlignment="1">
      <alignment horizontal="center" vertical="center" wrapText="1"/>
    </xf>
    <xf numFmtId="0" fontId="45" fillId="59" borderId="12" xfId="0" applyFont="1" applyFill="1" applyBorder="1" applyAlignment="1">
      <alignment horizontal="center" vertical="center" wrapText="1"/>
    </xf>
    <xf numFmtId="0" fontId="45" fillId="59" borderId="70" xfId="0" applyFont="1" applyFill="1" applyBorder="1" applyAlignment="1">
      <alignment horizontal="center" vertical="center" wrapText="1"/>
    </xf>
    <xf numFmtId="0" fontId="45" fillId="59" borderId="71" xfId="0" applyFont="1" applyFill="1" applyBorder="1" applyAlignment="1">
      <alignment horizontal="center" vertical="center" wrapText="1"/>
    </xf>
    <xf numFmtId="0" fontId="45" fillId="59" borderId="6" xfId="0" applyFont="1" applyFill="1" applyBorder="1" applyAlignment="1">
      <alignment horizontal="center" vertical="center"/>
    </xf>
    <xf numFmtId="0" fontId="45" fillId="59" borderId="15" xfId="0" applyFont="1" applyFill="1" applyBorder="1" applyAlignment="1">
      <alignment horizontal="center" vertical="center"/>
    </xf>
    <xf numFmtId="0" fontId="45" fillId="59" borderId="16" xfId="0" applyFont="1" applyFill="1" applyBorder="1" applyAlignment="1">
      <alignment horizontal="center" vertical="center"/>
    </xf>
    <xf numFmtId="0" fontId="6" fillId="61" borderId="17" xfId="0" applyFont="1" applyFill="1" applyBorder="1" applyAlignment="1">
      <alignment horizontal="center" vertical="center" wrapText="1"/>
    </xf>
    <xf numFmtId="0" fontId="6" fillId="61" borderId="18" xfId="0" applyFont="1" applyFill="1" applyBorder="1" applyAlignment="1">
      <alignment horizontal="center" vertical="center"/>
    </xf>
    <xf numFmtId="0" fontId="6" fillId="61" borderId="19" xfId="0" applyFont="1" applyFill="1" applyBorder="1" applyAlignment="1">
      <alignment horizontal="center" vertical="center"/>
    </xf>
    <xf numFmtId="0" fontId="6" fillId="61" borderId="20" xfId="0" applyFont="1" applyFill="1" applyBorder="1" applyAlignment="1">
      <alignment horizontal="center" vertical="center"/>
    </xf>
    <xf numFmtId="0" fontId="6" fillId="61" borderId="72" xfId="0" applyFont="1" applyFill="1" applyBorder="1" applyAlignment="1">
      <alignment horizontal="center" vertical="center"/>
    </xf>
    <xf numFmtId="0" fontId="47" fillId="61" borderId="33" xfId="0" applyFont="1" applyFill="1" applyBorder="1" applyAlignment="1">
      <alignment horizontal="center" vertical="center"/>
    </xf>
    <xf numFmtId="0" fontId="47" fillId="61" borderId="34" xfId="0" applyFont="1" applyFill="1" applyBorder="1" applyAlignment="1">
      <alignment horizontal="left" vertical="center" wrapText="1"/>
    </xf>
    <xf numFmtId="0" fontId="47" fillId="61" borderId="34" xfId="0" applyFont="1" applyFill="1" applyBorder="1" applyAlignment="1">
      <alignment horizontal="left" vertical="center"/>
    </xf>
    <xf numFmtId="0" fontId="48" fillId="61" borderId="34" xfId="0" applyFont="1" applyFill="1" applyBorder="1" applyAlignment="1">
      <alignment horizontal="right" vertical="center"/>
    </xf>
    <xf numFmtId="3" fontId="48" fillId="61" borderId="34" xfId="0" applyNumberFormat="1" applyFont="1" applyFill="1" applyBorder="1" applyAlignment="1">
      <alignment horizontal="right" vertical="center"/>
    </xf>
    <xf numFmtId="1" fontId="48" fillId="61" borderId="34" xfId="0" applyNumberFormat="1" applyFont="1" applyFill="1" applyBorder="1" applyAlignment="1">
      <alignment horizontal="right" vertical="center"/>
    </xf>
    <xf numFmtId="3" fontId="48" fillId="61" borderId="7" xfId="0" applyNumberFormat="1" applyFont="1" applyFill="1" applyBorder="1" applyAlignment="1">
      <alignment horizontal="right" vertical="center" wrapText="1"/>
    </xf>
    <xf numFmtId="3" fontId="49" fillId="61" borderId="34" xfId="0" applyNumberFormat="1" applyFont="1" applyFill="1" applyBorder="1" applyAlignment="1">
      <alignment horizontal="right" vertical="center"/>
    </xf>
    <xf numFmtId="0" fontId="49" fillId="61" borderId="34" xfId="0" applyFont="1" applyFill="1" applyBorder="1" applyAlignment="1">
      <alignment horizontal="right" vertical="center"/>
    </xf>
    <xf numFmtId="0" fontId="47" fillId="61" borderId="2" xfId="0" applyFont="1" applyFill="1" applyBorder="1" applyAlignment="1">
      <alignment horizontal="right" vertical="center"/>
    </xf>
    <xf numFmtId="0" fontId="48" fillId="61" borderId="33" xfId="0" applyFont="1" applyFill="1" applyBorder="1" applyAlignment="1">
      <alignment horizontal="center" vertical="center"/>
    </xf>
    <xf numFmtId="3" fontId="50" fillId="61" borderId="34" xfId="0" applyNumberFormat="1" applyFont="1" applyFill="1" applyBorder="1" applyAlignment="1">
      <alignment horizontal="right" vertical="center"/>
    </xf>
    <xf numFmtId="0" fontId="47" fillId="61" borderId="34" xfId="0" applyFont="1" applyFill="1" applyBorder="1" applyAlignment="1">
      <alignment horizontal="right" vertical="center"/>
    </xf>
    <xf numFmtId="3" fontId="51" fillId="61" borderId="34" xfId="0" applyNumberFormat="1" applyFont="1" applyFill="1" applyBorder="1" applyAlignment="1">
      <alignment horizontal="right" vertical="center"/>
    </xf>
    <xf numFmtId="0" fontId="47" fillId="61" borderId="7" xfId="0" applyFont="1" applyFill="1" applyBorder="1" applyAlignment="1">
      <alignment horizontal="right" vertical="center" wrapText="1"/>
    </xf>
    <xf numFmtId="0" fontId="52" fillId="61" borderId="19" xfId="0" applyFont="1" applyFill="1" applyBorder="1" applyAlignment="1">
      <alignment horizontal="center" vertical="center"/>
    </xf>
    <xf numFmtId="0" fontId="52" fillId="61" borderId="18" xfId="0" applyFont="1" applyFill="1" applyBorder="1" applyAlignment="1">
      <alignment horizontal="center" vertical="center"/>
    </xf>
    <xf numFmtId="0" fontId="52" fillId="61" borderId="20" xfId="0" applyFont="1" applyFill="1" applyBorder="1" applyAlignment="1">
      <alignment horizontal="center" vertical="center"/>
    </xf>
    <xf numFmtId="0" fontId="44" fillId="61" borderId="53" xfId="0" applyFont="1" applyFill="1" applyBorder="1" applyAlignment="1">
      <alignment horizontal="left" vertical="top"/>
    </xf>
    <xf numFmtId="0" fontId="6" fillId="61" borderId="9" xfId="0" applyFont="1" applyFill="1" applyBorder="1" applyAlignment="1">
      <alignment horizontal="center" vertical="center" wrapText="1"/>
    </xf>
    <xf numFmtId="0" fontId="7" fillId="61" borderId="9" xfId="0" applyFont="1" applyFill="1" applyBorder="1" applyAlignment="1">
      <alignment horizontal="left" vertical="center"/>
    </xf>
    <xf numFmtId="0" fontId="7" fillId="61" borderId="9" xfId="0" applyFont="1" applyFill="1" applyBorder="1" applyAlignment="1">
      <alignment horizontal="left" vertical="center"/>
    </xf>
    <xf numFmtId="0" fontId="53" fillId="61" borderId="2" xfId="0" applyFont="1" applyFill="1" applyBorder="1" applyAlignment="1">
      <alignment horizontal="left" vertical="top"/>
    </xf>
    <xf numFmtId="0" fontId="54" fillId="61" borderId="2" xfId="0" applyFont="1" applyFill="1" applyBorder="1" applyAlignment="1">
      <alignment horizontal="center" vertical="top"/>
    </xf>
    <xf numFmtId="0" fontId="55" fillId="61" borderId="2" xfId="0" applyFont="1" applyFill="1" applyBorder="1" applyAlignment="1">
      <alignment horizontal="left" vertical="center"/>
    </xf>
    <xf numFmtId="0" fontId="53" fillId="61" borderId="2" xfId="0" applyFont="1" applyFill="1" applyBorder="1" applyAlignment="1">
      <alignment horizontal="left" vertical="top"/>
    </xf>
    <xf numFmtId="0" fontId="55" fillId="61" borderId="38" xfId="0" applyFont="1" applyFill="1" applyBorder="1" applyAlignment="1">
      <alignment horizontal="center" vertical="center" wrapText="1"/>
    </xf>
    <xf numFmtId="0" fontId="55" fillId="61" borderId="39" xfId="0" applyFont="1" applyFill="1" applyBorder="1" applyAlignment="1">
      <alignment horizontal="center" vertical="center" wrapText="1"/>
    </xf>
    <xf numFmtId="0" fontId="55" fillId="61" borderId="39" xfId="0" applyFont="1" applyFill="1" applyBorder="1" applyAlignment="1">
      <alignment horizontal="center" vertical="center"/>
    </xf>
    <xf numFmtId="0" fontId="55" fillId="61" borderId="40" xfId="0" applyFont="1" applyFill="1" applyBorder="1" applyAlignment="1">
      <alignment horizontal="center" vertical="center"/>
    </xf>
    <xf numFmtId="0" fontId="55" fillId="61" borderId="9" xfId="0" applyFont="1" applyFill="1" applyBorder="1" applyAlignment="1">
      <alignment horizontal="center" vertical="center" wrapText="1"/>
    </xf>
    <xf numFmtId="0" fontId="55" fillId="61" borderId="9" xfId="0" applyFont="1" applyFill="1" applyBorder="1" applyAlignment="1">
      <alignment horizontal="center" vertical="center"/>
    </xf>
    <xf numFmtId="0" fontId="55" fillId="61" borderId="9" xfId="0" applyFont="1" applyFill="1" applyBorder="1" applyAlignment="1">
      <alignment horizontal="center" vertical="center"/>
    </xf>
    <xf numFmtId="0" fontId="55" fillId="61" borderId="41" xfId="0" applyFont="1" applyFill="1" applyBorder="1" applyAlignment="1">
      <alignment horizontal="center" vertical="center"/>
    </xf>
    <xf numFmtId="0" fontId="53" fillId="61" borderId="9" xfId="0" applyFont="1" applyFill="1" applyBorder="1" applyAlignment="1">
      <alignment horizontal="center" vertical="center" wrapText="1"/>
    </xf>
    <xf numFmtId="0" fontId="53" fillId="61" borderId="9" xfId="0" applyFont="1" applyFill="1" applyBorder="1" applyAlignment="1">
      <alignment horizontal="center" vertical="center" wrapText="1"/>
    </xf>
    <xf numFmtId="0" fontId="53" fillId="61" borderId="41" xfId="0" applyFont="1" applyFill="1" applyBorder="1" applyAlignment="1">
      <alignment horizontal="center" vertical="center" wrapText="1"/>
    </xf>
    <xf numFmtId="0" fontId="29" fillId="61" borderId="33" xfId="0" applyFont="1" applyFill="1" applyBorder="1" applyAlignment="1">
      <alignment horizontal="center" vertical="center"/>
    </xf>
    <xf numFmtId="0" fontId="29" fillId="61" borderId="34" xfId="0" applyFont="1" applyFill="1" applyBorder="1" applyAlignment="1">
      <alignment horizontal="center" vertical="center"/>
    </xf>
    <xf numFmtId="0" fontId="29" fillId="61" borderId="34" xfId="0" applyFont="1" applyFill="1" applyBorder="1" applyAlignment="1">
      <alignment horizontal="left" vertical="center" wrapText="1"/>
    </xf>
    <xf numFmtId="0" fontId="29" fillId="61" borderId="34" xfId="0" applyFont="1" applyFill="1" applyBorder="1" applyAlignment="1">
      <alignment horizontal="left" vertical="center" wrapText="1"/>
    </xf>
    <xf numFmtId="0" fontId="29" fillId="61" borderId="34" xfId="0" applyFont="1" applyFill="1" applyBorder="1" applyAlignment="1">
      <alignment horizontal="left" vertical="center"/>
    </xf>
    <xf numFmtId="164" fontId="29" fillId="61" borderId="34" xfId="0" applyNumberFormat="1" applyFont="1" applyFill="1" applyBorder="1" applyAlignment="1">
      <alignment horizontal="right" vertical="center"/>
    </xf>
    <xf numFmtId="3" fontId="29" fillId="61" borderId="34" xfId="0" applyNumberFormat="1" applyFont="1" applyFill="1" applyBorder="1" applyAlignment="1">
      <alignment horizontal="right" vertical="center"/>
    </xf>
    <xf numFmtId="3" fontId="29" fillId="61" borderId="34" xfId="0" applyNumberFormat="1" applyFont="1" applyFill="1" applyBorder="1" applyAlignment="1">
      <alignment horizontal="right" vertical="center"/>
    </xf>
    <xf numFmtId="3" fontId="29" fillId="61" borderId="7" xfId="0" applyNumberFormat="1" applyFont="1" applyFill="1" applyBorder="1" applyAlignment="1">
      <alignment horizontal="right" vertical="center"/>
    </xf>
    <xf numFmtId="3" fontId="54" fillId="61" borderId="34" xfId="0" applyNumberFormat="1" applyFont="1" applyFill="1" applyBorder="1" applyAlignment="1">
      <alignment horizontal="right" vertical="center"/>
    </xf>
    <xf numFmtId="0" fontId="56" fillId="61" borderId="34" xfId="0" applyFont="1" applyFill="1" applyBorder="1" applyAlignment="1">
      <alignment horizontal="center" vertical="center"/>
    </xf>
    <xf numFmtId="0" fontId="29" fillId="61" borderId="50" xfId="0" applyFont="1" applyFill="1" applyBorder="1" applyAlignment="1">
      <alignment horizontal="center" vertical="center"/>
    </xf>
    <xf numFmtId="0" fontId="29" fillId="61" borderId="51" xfId="0" applyFont="1" applyFill="1" applyBorder="1" applyAlignment="1">
      <alignment horizontal="center" vertical="center"/>
    </xf>
    <xf numFmtId="0" fontId="29" fillId="61" borderId="51" xfId="0" applyFont="1" applyFill="1" applyBorder="1" applyAlignment="1">
      <alignment horizontal="left" vertical="center" wrapText="1"/>
    </xf>
    <xf numFmtId="0" fontId="29" fillId="61" borderId="51" xfId="0" applyFont="1" applyFill="1" applyBorder="1" applyAlignment="1">
      <alignment horizontal="left" vertical="center"/>
    </xf>
    <xf numFmtId="164" fontId="29" fillId="61" borderId="51" xfId="0" applyNumberFormat="1" applyFont="1" applyFill="1" applyBorder="1" applyAlignment="1">
      <alignment horizontal="right" vertical="center"/>
    </xf>
    <xf numFmtId="3" fontId="29" fillId="61" borderId="51" xfId="0" applyNumberFormat="1" applyFont="1" applyFill="1" applyBorder="1" applyAlignment="1">
      <alignment horizontal="right" vertical="center"/>
    </xf>
    <xf numFmtId="3" fontId="29" fillId="61" borderId="51" xfId="0" applyNumberFormat="1" applyFont="1" applyFill="1" applyBorder="1" applyAlignment="1">
      <alignment horizontal="right" vertical="center"/>
    </xf>
    <xf numFmtId="3" fontId="29" fillId="61" borderId="73" xfId="0" applyNumberFormat="1" applyFont="1" applyFill="1" applyBorder="1" applyAlignment="1">
      <alignment horizontal="right" vertical="center"/>
    </xf>
    <xf numFmtId="0" fontId="29" fillId="61" borderId="52" xfId="0" applyFont="1" applyFill="1" applyBorder="1" applyAlignment="1">
      <alignment horizontal="center" vertical="center"/>
    </xf>
    <xf numFmtId="0" fontId="29" fillId="61" borderId="52" xfId="0" applyFont="1" applyFill="1" applyBorder="1" applyAlignment="1">
      <alignment horizontal="left" vertical="center" wrapText="1"/>
    </xf>
    <xf numFmtId="0" fontId="29" fillId="61" borderId="52" xfId="0" applyFont="1" applyFill="1" applyBorder="1" applyAlignment="1">
      <alignment horizontal="left" vertical="center"/>
    </xf>
    <xf numFmtId="164" fontId="29" fillId="61" borderId="52" xfId="0" applyNumberFormat="1" applyFont="1" applyFill="1" applyBorder="1" applyAlignment="1">
      <alignment horizontal="right" vertical="center"/>
    </xf>
    <xf numFmtId="3" fontId="29" fillId="61" borderId="52" xfId="0" applyNumberFormat="1" applyFont="1" applyFill="1" applyBorder="1" applyAlignment="1">
      <alignment horizontal="right" vertical="center"/>
    </xf>
    <xf numFmtId="3" fontId="29" fillId="61" borderId="52" xfId="0" applyNumberFormat="1" applyFont="1" applyFill="1" applyBorder="1" applyAlignment="1">
      <alignment horizontal="right" vertical="center"/>
    </xf>
    <xf numFmtId="0" fontId="54" fillId="61" borderId="52" xfId="0" applyFont="1" applyFill="1" applyBorder="1" applyAlignment="1">
      <alignment horizontal="left" vertical="center" wrapText="1"/>
    </xf>
    <xf numFmtId="0" fontId="54" fillId="61" borderId="52" xfId="0" applyFont="1" applyFill="1" applyBorder="1" applyAlignment="1">
      <alignment horizontal="left" vertical="center"/>
    </xf>
    <xf numFmtId="164" fontId="54" fillId="61" borderId="52" xfId="0" applyNumberFormat="1" applyFont="1" applyFill="1" applyBorder="1" applyAlignment="1">
      <alignment horizontal="right" vertical="center"/>
    </xf>
    <xf numFmtId="3" fontId="41" fillId="61" borderId="52" xfId="0" applyNumberFormat="1" applyFont="1" applyFill="1" applyBorder="1" applyAlignment="1">
      <alignment horizontal="right" vertical="center"/>
    </xf>
    <xf numFmtId="3" fontId="41" fillId="61" borderId="52" xfId="0" applyNumberFormat="1" applyFont="1" applyFill="1" applyBorder="1" applyAlignment="1">
      <alignment horizontal="right" vertical="center"/>
    </xf>
    <xf numFmtId="3" fontId="54" fillId="61" borderId="52" xfId="0" applyNumberFormat="1" applyFont="1" applyFill="1" applyBorder="1" applyAlignment="1">
      <alignment horizontal="right" vertical="center"/>
    </xf>
    <xf numFmtId="3" fontId="0" fillId="0" borderId="0" xfId="0" applyNumberFormat="1"/>
    <xf numFmtId="0" fontId="29" fillId="61" borderId="2" xfId="0" applyFont="1" applyFill="1" applyBorder="1" applyAlignment="1">
      <alignment horizontal="left" vertical="top"/>
    </xf>
    <xf numFmtId="0" fontId="31" fillId="61" borderId="55" xfId="0" applyFont="1" applyFill="1" applyBorder="1" applyAlignment="1">
      <alignment horizontal="center" vertical="center" wrapText="1"/>
    </xf>
    <xf numFmtId="0" fontId="31" fillId="61" borderId="56" xfId="0" applyFont="1" applyFill="1" applyBorder="1" applyAlignment="1">
      <alignment horizontal="center" vertical="center" wrapText="1"/>
    </xf>
    <xf numFmtId="0" fontId="32" fillId="61" borderId="9" xfId="0" applyFont="1" applyFill="1" applyBorder="1" applyAlignment="1">
      <alignment horizontal="left" vertical="center"/>
    </xf>
    <xf numFmtId="0" fontId="31" fillId="61" borderId="9" xfId="0" applyFont="1" applyFill="1" applyBorder="1" applyAlignment="1">
      <alignment horizontal="center" vertical="center" wrapText="1"/>
    </xf>
    <xf numFmtId="0" fontId="31" fillId="61" borderId="61" xfId="0" applyFont="1" applyFill="1" applyBorder="1" applyAlignment="1">
      <alignment horizontal="center" vertical="center" wrapText="1"/>
    </xf>
    <xf numFmtId="0" fontId="31" fillId="61" borderId="62" xfId="0" applyFont="1" applyFill="1" applyBorder="1" applyAlignment="1">
      <alignment horizontal="center" vertical="center" wrapText="1"/>
    </xf>
    <xf numFmtId="0" fontId="31" fillId="61" borderId="64" xfId="0" applyFont="1" applyFill="1" applyBorder="1" applyAlignment="1">
      <alignment horizontal="center" vertical="center" wrapText="1"/>
    </xf>
    <xf numFmtId="0" fontId="31" fillId="61" borderId="65" xfId="0" applyFont="1" applyFill="1" applyBorder="1" applyAlignment="1">
      <alignment horizontal="center" vertical="center" wrapText="1"/>
    </xf>
    <xf numFmtId="0" fontId="44" fillId="61" borderId="2" xfId="0" applyFont="1" applyFill="1" applyBorder="1" applyAlignment="1">
      <alignment horizontal="left" vertical="top"/>
    </xf>
    <xf numFmtId="0" fontId="17" fillId="61" borderId="52" xfId="0" applyFont="1" applyFill="1" applyBorder="1" applyAlignment="1">
      <alignment horizontal="left" vertical="top"/>
    </xf>
    <xf numFmtId="0" fontId="19" fillId="61" borderId="52" xfId="0" applyFont="1" applyFill="1" applyBorder="1" applyAlignment="1">
      <alignment horizontal="center" vertical="center" wrapText="1"/>
    </xf>
    <xf numFmtId="166" fontId="19" fillId="61" borderId="52" xfId="0" applyNumberFormat="1" applyFont="1" applyFill="1" applyBorder="1" applyAlignment="1">
      <alignment horizontal="center" vertical="center" wrapText="1"/>
    </xf>
    <xf numFmtId="0" fontId="15" fillId="0" borderId="52" xfId="0" applyFont="1" applyBorder="1"/>
    <xf numFmtId="0" fontId="16" fillId="61" borderId="52" xfId="0" applyFont="1" applyFill="1" applyBorder="1" applyAlignment="1" applyProtection="1">
      <alignment wrapText="1"/>
      <protection locked="0"/>
    </xf>
    <xf numFmtId="0" fontId="20" fillId="61" borderId="52" xfId="0" applyFont="1" applyFill="1" applyBorder="1" applyAlignment="1">
      <alignment horizontal="center" vertical="center"/>
    </xf>
    <xf numFmtId="0" fontId="20" fillId="61" borderId="52" xfId="0" applyFont="1" applyFill="1" applyBorder="1" applyAlignment="1">
      <alignment horizontal="left" vertical="center" wrapText="1"/>
    </xf>
    <xf numFmtId="0" fontId="26" fillId="54" borderId="52" xfId="0" applyFont="1" applyFill="1" applyBorder="1" applyAlignment="1">
      <alignment horizontal="left" vertical="center" wrapText="1"/>
    </xf>
    <xf numFmtId="0" fontId="57" fillId="54" borderId="52" xfId="0" applyFont="1" applyFill="1" applyBorder="1" applyAlignment="1">
      <alignment horizontal="left" vertical="center" wrapText="1"/>
    </xf>
    <xf numFmtId="3" fontId="26" fillId="54" borderId="52" xfId="0" applyNumberFormat="1" applyFont="1" applyFill="1" applyBorder="1" applyAlignment="1">
      <alignment horizontal="right" vertical="center"/>
    </xf>
    <xf numFmtId="0" fontId="0" fillId="0" borderId="52" xfId="0" applyBorder="1"/>
    <xf numFmtId="0" fontId="20" fillId="54" borderId="52" xfId="0" applyFont="1" applyFill="1" applyBorder="1" applyAlignment="1">
      <alignment horizontal="left" vertical="center" wrapText="1"/>
    </xf>
    <xf numFmtId="3" fontId="20" fillId="54" borderId="52" xfId="0" applyNumberFormat="1" applyFont="1" applyFill="1" applyBorder="1" applyAlignment="1">
      <alignment horizontal="right" vertical="center"/>
    </xf>
    <xf numFmtId="0" fontId="58" fillId="62" borderId="52" xfId="0" applyFont="1" applyFill="1" applyBorder="1" applyAlignment="1">
      <alignment horizontal="left" vertical="center" wrapText="1"/>
    </xf>
    <xf numFmtId="0" fontId="59" fillId="62" borderId="52" xfId="0" applyFont="1" applyFill="1" applyBorder="1" applyAlignment="1">
      <alignment horizontal="left" vertical="center" wrapText="1"/>
    </xf>
    <xf numFmtId="3" fontId="58" fillId="62" borderId="52" xfId="0" applyNumberFormat="1" applyFont="1" applyFill="1" applyBorder="1" applyAlignment="1">
      <alignment horizontal="right" vertical="center"/>
    </xf>
    <xf numFmtId="0" fontId="59" fillId="54" borderId="52" xfId="0" applyFont="1" applyFill="1" applyBorder="1" applyAlignment="1">
      <alignment horizontal="left" vertical="center" wrapText="1"/>
    </xf>
    <xf numFmtId="0" fontId="60" fillId="0" borderId="52" xfId="0" applyFont="1" applyBorder="1"/>
    <xf numFmtId="0" fontId="61" fillId="62" borderId="52" xfId="0" applyFont="1" applyFill="1" applyBorder="1" applyAlignment="1">
      <alignment horizontal="left" vertical="center" wrapText="1"/>
    </xf>
    <xf numFmtId="0" fontId="20" fillId="62" borderId="52" xfId="0" applyFont="1" applyFill="1" applyBorder="1" applyAlignment="1">
      <alignment horizontal="left" vertical="center" wrapText="1"/>
    </xf>
    <xf numFmtId="3" fontId="61" fillId="62" borderId="52" xfId="0" applyNumberFormat="1" applyFont="1" applyFill="1" applyBorder="1" applyAlignment="1">
      <alignment horizontal="right" vertical="center"/>
    </xf>
    <xf numFmtId="0" fontId="0" fillId="63" borderId="52" xfId="0" applyFill="1" applyBorder="1"/>
    <xf numFmtId="1" fontId="0" fillId="0" borderId="52" xfId="0" applyNumberFormat="1" applyBorder="1"/>
    <xf numFmtId="0" fontId="62" fillId="0" borderId="0" xfId="0" applyFont="1"/>
    <xf numFmtId="0" fontId="63" fillId="0" borderId="0" xfId="0" applyFont="1"/>
    <xf numFmtId="0" fontId="20" fillId="61" borderId="52" xfId="0" applyFont="1" applyFill="1" applyBorder="1" applyAlignment="1">
      <alignment horizontal="left" vertical="top"/>
    </xf>
    <xf numFmtId="0" fontId="21" fillId="61" borderId="52" xfId="0" applyFont="1" applyFill="1" applyBorder="1" applyAlignment="1">
      <alignment horizontal="center" vertical="center" wrapText="1"/>
    </xf>
    <xf numFmtId="0" fontId="22" fillId="61" borderId="52" xfId="0" applyFont="1" applyFill="1" applyBorder="1" applyAlignment="1">
      <alignment horizontal="left" vertical="center"/>
    </xf>
    <xf numFmtId="0" fontId="22" fillId="61" borderId="52" xfId="0" applyFont="1" applyFill="1" applyBorder="1" applyAlignment="1">
      <alignment horizontal="left" vertical="center"/>
    </xf>
    <xf numFmtId="0" fontId="1" fillId="61" borderId="2" xfId="0" applyFont="1" applyFill="1" applyBorder="1" applyAlignment="1">
      <alignment horizontal="left" vertical="top"/>
    </xf>
    <xf numFmtId="0" fontId="64" fillId="61" borderId="2" xfId="0" applyFont="1" applyFill="1" applyBorder="1" applyAlignment="1">
      <alignment horizontal="left" vertical="top"/>
    </xf>
    <xf numFmtId="0" fontId="65" fillId="61" borderId="2" xfId="0" applyFont="1" applyFill="1" applyBorder="1" applyAlignment="1">
      <alignment horizontal="center" vertical="center"/>
    </xf>
    <xf numFmtId="0" fontId="65" fillId="54" borderId="2" xfId="0" applyFont="1" applyFill="1" applyBorder="1" applyAlignment="1">
      <alignment horizontal="left" vertical="top"/>
    </xf>
    <xf numFmtId="0" fontId="66" fillId="61" borderId="2" xfId="0" applyFont="1" applyFill="1" applyBorder="1" applyAlignment="1">
      <alignment horizontal="left" vertical="top"/>
    </xf>
    <xf numFmtId="0" fontId="67" fillId="59" borderId="74" xfId="0" applyFont="1" applyFill="1" applyBorder="1" applyAlignment="1">
      <alignment horizontal="center" vertical="center" wrapText="1"/>
    </xf>
    <xf numFmtId="0" fontId="67" fillId="59" borderId="75" xfId="0" applyFont="1" applyFill="1" applyBorder="1" applyAlignment="1">
      <alignment horizontal="center" vertical="center" wrapText="1"/>
    </xf>
    <xf numFmtId="0" fontId="67" fillId="59" borderId="75" xfId="0" applyFont="1" applyFill="1" applyBorder="1" applyAlignment="1">
      <alignment horizontal="center" vertical="center"/>
    </xf>
    <xf numFmtId="0" fontId="67" fillId="59" borderId="76" xfId="0" applyFont="1" applyFill="1" applyBorder="1" applyAlignment="1">
      <alignment horizontal="center" vertical="center"/>
    </xf>
    <xf numFmtId="0" fontId="67" fillId="59" borderId="77" xfId="0" applyFont="1" applyFill="1" applyBorder="1" applyAlignment="1">
      <alignment horizontal="center" vertical="center" wrapText="1"/>
    </xf>
    <xf numFmtId="0" fontId="67" fillId="59" borderId="78" xfId="0" applyFont="1" applyFill="1" applyBorder="1" applyAlignment="1">
      <alignment horizontal="center" vertical="center" wrapText="1"/>
    </xf>
    <xf numFmtId="0" fontId="67" fillId="59" borderId="78" xfId="0" applyFont="1" applyFill="1" applyBorder="1" applyAlignment="1">
      <alignment horizontal="center" vertical="center"/>
    </xf>
    <xf numFmtId="0" fontId="67" fillId="59" borderId="79" xfId="0" applyFont="1" applyFill="1" applyBorder="1" applyAlignment="1">
      <alignment horizontal="center" vertical="center"/>
    </xf>
    <xf numFmtId="0" fontId="68" fillId="61" borderId="80" xfId="0" applyFont="1" applyFill="1" applyBorder="1" applyAlignment="1">
      <alignment horizontal="center" vertical="center" wrapText="1"/>
    </xf>
    <xf numFmtId="0" fontId="64" fillId="61" borderId="81" xfId="0" applyFont="1" applyFill="1" applyBorder="1" applyAlignment="1">
      <alignment horizontal="left" vertical="center" wrapText="1"/>
    </xf>
    <xf numFmtId="0" fontId="68" fillId="61" borderId="82" xfId="0" applyFont="1" applyFill="1" applyBorder="1" applyAlignment="1">
      <alignment horizontal="center" vertical="center"/>
    </xf>
    <xf numFmtId="0" fontId="68" fillId="61" borderId="83" xfId="0" applyFont="1" applyFill="1" applyBorder="1" applyAlignment="1">
      <alignment horizontal="center" vertical="center"/>
    </xf>
    <xf numFmtId="0" fontId="68" fillId="61" borderId="84" xfId="0" applyFont="1" applyFill="1" applyBorder="1" applyAlignment="1">
      <alignment horizontal="center" vertical="center"/>
    </xf>
    <xf numFmtId="0" fontId="68" fillId="61" borderId="34" xfId="0" applyFont="1" applyFill="1" applyBorder="1" applyAlignment="1">
      <alignment horizontal="center" vertical="center" wrapText="1"/>
    </xf>
    <xf numFmtId="0" fontId="68" fillId="61" borderId="85" xfId="0" applyFont="1" applyFill="1" applyBorder="1" applyAlignment="1">
      <alignment horizontal="center" vertical="center" wrapText="1"/>
    </xf>
    <xf numFmtId="0" fontId="68" fillId="61" borderId="83" xfId="0" applyFont="1" applyFill="1" applyBorder="1" applyAlignment="1">
      <alignment horizontal="center" vertical="center"/>
    </xf>
    <xf numFmtId="0" fontId="69" fillId="54" borderId="86" xfId="0" applyFont="1" applyFill="1" applyBorder="1" applyAlignment="1">
      <alignment horizontal="center" vertical="center"/>
    </xf>
    <xf numFmtId="0" fontId="70" fillId="54" borderId="87" xfId="0" applyFont="1" applyFill="1" applyBorder="1" applyAlignment="1">
      <alignment horizontal="left" vertical="center" wrapText="1"/>
    </xf>
    <xf numFmtId="0" fontId="70" fillId="54" borderId="88" xfId="0" applyFont="1" applyFill="1" applyBorder="1" applyAlignment="1">
      <alignment horizontal="center" vertical="center"/>
    </xf>
    <xf numFmtId="0" fontId="70" fillId="54" borderId="89" xfId="0" applyFont="1" applyFill="1" applyBorder="1" applyAlignment="1">
      <alignment horizontal="right" vertical="center" wrapText="1"/>
    </xf>
    <xf numFmtId="9" fontId="70" fillId="54" borderId="88" xfId="0" applyNumberFormat="1" applyFont="1" applyFill="1" applyBorder="1" applyAlignment="1">
      <alignment horizontal="right" vertical="center" wrapText="1"/>
    </xf>
    <xf numFmtId="9" fontId="70" fillId="54" borderId="88" xfId="0" applyNumberFormat="1" applyFont="1" applyFill="1" applyBorder="1" applyAlignment="1">
      <alignment horizontal="right" vertical="center"/>
    </xf>
    <xf numFmtId="10" fontId="70" fillId="54" borderId="88" xfId="0" applyNumberFormat="1" applyFont="1" applyFill="1" applyBorder="1" applyAlignment="1">
      <alignment horizontal="right" vertical="center"/>
    </xf>
    <xf numFmtId="9" fontId="70" fillId="54" borderId="90" xfId="0" applyNumberFormat="1" applyFont="1" applyFill="1" applyBorder="1" applyAlignment="1">
      <alignment horizontal="right" vertical="center"/>
    </xf>
    <xf numFmtId="0" fontId="71" fillId="61" borderId="82" xfId="0" applyFont="1" applyFill="1" applyBorder="1" applyAlignment="1">
      <alignment horizontal="center" vertical="center"/>
    </xf>
    <xf numFmtId="0" fontId="72" fillId="61" borderId="91" xfId="0" applyFont="1" applyFill="1" applyBorder="1" applyAlignment="1">
      <alignment horizontal="left" vertical="center"/>
    </xf>
    <xf numFmtId="0" fontId="73" fillId="61" borderId="80" xfId="0" applyFont="1" applyFill="1" applyBorder="1" applyAlignment="1">
      <alignment horizontal="center" vertical="center" wrapText="1"/>
    </xf>
    <xf numFmtId="0" fontId="70" fillId="61" borderId="81" xfId="0" applyFont="1" applyFill="1" applyBorder="1" applyAlignment="1">
      <alignment horizontal="left" vertical="center" wrapText="1"/>
    </xf>
    <xf numFmtId="0" fontId="69" fillId="54" borderId="92" xfId="0" applyFont="1" applyFill="1" applyBorder="1" applyAlignment="1">
      <alignment horizontal="center" vertical="center"/>
    </xf>
    <xf numFmtId="0" fontId="70" fillId="54" borderId="93" xfId="0" applyFont="1" applyFill="1" applyBorder="1" applyAlignment="1">
      <alignment horizontal="left" vertical="center" wrapText="1"/>
    </xf>
    <xf numFmtId="0" fontId="70" fillId="54" borderId="88" xfId="0" applyFont="1" applyFill="1" applyBorder="1" applyAlignment="1">
      <alignment horizontal="right" vertical="center"/>
    </xf>
    <xf numFmtId="0" fontId="74" fillId="54" borderId="88" xfId="0" applyFont="1" applyFill="1" applyBorder="1" applyAlignment="1">
      <alignment horizontal="right" vertical="center"/>
    </xf>
    <xf numFmtId="9" fontId="74" fillId="54" borderId="88" xfId="0" applyNumberFormat="1" applyFont="1" applyFill="1" applyBorder="1" applyAlignment="1">
      <alignment horizontal="right" vertical="center" wrapText="1"/>
    </xf>
    <xf numFmtId="9" fontId="74" fillId="54" borderId="88" xfId="0" applyNumberFormat="1" applyFont="1" applyFill="1" applyBorder="1" applyAlignment="1">
      <alignment horizontal="right" vertical="center"/>
    </xf>
    <xf numFmtId="0" fontId="75" fillId="61" borderId="82" xfId="0" applyFont="1" applyFill="1" applyBorder="1" applyAlignment="1">
      <alignment horizontal="center" vertical="center"/>
    </xf>
    <xf numFmtId="0" fontId="71" fillId="61" borderId="83" xfId="0" applyFont="1" applyFill="1" applyBorder="1" applyAlignment="1">
      <alignment horizontal="left" vertical="center"/>
    </xf>
    <xf numFmtId="0" fontId="71" fillId="61" borderId="80" xfId="0" applyFont="1" applyFill="1" applyBorder="1" applyAlignment="1">
      <alignment horizontal="center" vertical="center" wrapText="1"/>
    </xf>
    <xf numFmtId="0" fontId="71" fillId="61" borderId="84" xfId="0" applyFont="1" applyFill="1" applyBorder="1" applyAlignment="1">
      <alignment horizontal="center" vertical="center"/>
    </xf>
    <xf numFmtId="0" fontId="69" fillId="61" borderId="86" xfId="0" applyFont="1" applyFill="1" applyBorder="1" applyAlignment="1">
      <alignment horizontal="center" vertical="center"/>
    </xf>
    <xf numFmtId="0" fontId="74" fillId="61" borderId="93" xfId="0" applyFont="1" applyFill="1" applyBorder="1" applyAlignment="1">
      <alignment horizontal="left" vertical="center" wrapText="1"/>
    </xf>
    <xf numFmtId="0" fontId="74" fillId="61" borderId="88" xfId="0" applyFont="1" applyFill="1" applyBorder="1" applyAlignment="1">
      <alignment horizontal="center" vertical="center"/>
    </xf>
    <xf numFmtId="0" fontId="74" fillId="61" borderId="88" xfId="0" applyFont="1" applyFill="1" applyBorder="1" applyAlignment="1">
      <alignment horizontal="left" vertical="center"/>
    </xf>
    <xf numFmtId="3" fontId="74" fillId="61" borderId="88" xfId="0" applyNumberFormat="1" applyFont="1" applyFill="1" applyBorder="1" applyAlignment="1">
      <alignment horizontal="right" vertical="center"/>
    </xf>
    <xf numFmtId="3" fontId="74" fillId="61" borderId="90" xfId="0" applyNumberFormat="1" applyFont="1" applyFill="1" applyBorder="1" applyAlignment="1">
      <alignment horizontal="right" vertical="center"/>
    </xf>
    <xf numFmtId="0" fontId="70" fillId="61" borderId="93" xfId="0" applyFont="1" applyFill="1" applyBorder="1" applyAlignment="1">
      <alignment horizontal="left" vertical="center" wrapText="1"/>
    </xf>
    <xf numFmtId="0" fontId="70" fillId="61" borderId="88" xfId="0" applyFont="1" applyFill="1" applyBorder="1" applyAlignment="1">
      <alignment horizontal="center" vertical="center"/>
    </xf>
    <xf numFmtId="3" fontId="74" fillId="61" borderId="88" xfId="0" applyNumberFormat="1" applyFont="1" applyFill="1" applyBorder="1" applyAlignment="1">
      <alignment horizontal="right" vertical="center" wrapText="1"/>
    </xf>
    <xf numFmtId="0" fontId="70" fillId="61" borderId="88" xfId="0" applyFont="1" applyFill="1" applyBorder="1" applyAlignment="1">
      <alignment horizontal="left" vertical="center"/>
    </xf>
    <xf numFmtId="3" fontId="70" fillId="61" borderId="88" xfId="0" applyNumberFormat="1" applyFont="1" applyFill="1" applyBorder="1" applyAlignment="1">
      <alignment horizontal="right" vertical="center" wrapText="1"/>
    </xf>
    <xf numFmtId="3" fontId="70" fillId="61" borderId="88" xfId="0" applyNumberFormat="1" applyFont="1" applyFill="1" applyBorder="1" applyAlignment="1">
      <alignment horizontal="right" vertical="center"/>
    </xf>
    <xf numFmtId="3" fontId="70" fillId="61" borderId="90" xfId="0" applyNumberFormat="1" applyFont="1" applyFill="1" applyBorder="1" applyAlignment="1">
      <alignment horizontal="right" vertical="center"/>
    </xf>
    <xf numFmtId="0" fontId="70" fillId="61" borderId="94" xfId="0" applyFont="1" applyFill="1" applyBorder="1" applyAlignment="1">
      <alignment horizontal="left" vertical="top"/>
    </xf>
    <xf numFmtId="0" fontId="70" fillId="54" borderId="2" xfId="0" applyFont="1" applyFill="1" applyBorder="1" applyAlignment="1">
      <alignment horizontal="left" vertical="center"/>
    </xf>
    <xf numFmtId="0" fontId="62" fillId="61" borderId="2" xfId="0" applyFont="1" applyFill="1" applyBorder="1" applyAlignment="1" applyProtection="1">
      <alignment wrapText="1"/>
      <protection locked="0"/>
    </xf>
    <xf numFmtId="0" fontId="75" fillId="61" borderId="52" xfId="0" applyFont="1" applyFill="1" applyBorder="1" applyAlignment="1">
      <alignment horizontal="center" vertical="center"/>
    </xf>
    <xf numFmtId="0" fontId="72" fillId="61" borderId="52" xfId="0" applyFont="1" applyFill="1" applyBorder="1" applyAlignment="1">
      <alignment horizontal="left" vertical="center"/>
    </xf>
    <xf numFmtId="0" fontId="72" fillId="61" borderId="52" xfId="0" applyFont="1" applyFill="1" applyBorder="1" applyAlignment="1">
      <alignment horizontal="left" vertical="center"/>
    </xf>
    <xf numFmtId="0" fontId="62" fillId="0" borderId="95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45"/>
  <sheetViews>
    <sheetView tabSelected="1" topLeftCell="A16" workbookViewId="0">
      <selection activeCell="N33" sqref="N33"/>
    </sheetView>
  </sheetViews>
  <sheetFormatPr defaultRowHeight="15"/>
  <cols>
    <col min="1" max="2" width="3.28515625" customWidth="1"/>
    <col min="3" max="3" width="11.7109375" customWidth="1"/>
    <col min="4" max="4" width="51.7109375" customWidth="1"/>
    <col min="5" max="5" width="16.28515625" customWidth="1"/>
    <col min="6" max="6" width="11.140625" customWidth="1"/>
    <col min="7" max="7" width="16.28515625" customWidth="1"/>
    <col min="8" max="8" width="11.140625" customWidth="1"/>
    <col min="9" max="9" width="16.28515625" customWidth="1"/>
    <col min="10" max="10" width="11.140625" customWidth="1"/>
    <col min="11" max="11" width="15.7109375" customWidth="1"/>
    <col min="12" max="12" width="16.28515625" customWidth="1"/>
    <col min="13" max="13" width="11.140625" customWidth="1"/>
    <col min="14" max="14" width="15" customWidth="1"/>
    <col min="15" max="15" width="11.7109375" customWidth="1"/>
  </cols>
  <sheetData>
    <row r="1" spans="1:16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>
      <c r="A2" s="1"/>
      <c r="B2" s="66" t="s">
        <v>0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</row>
    <row r="3" spans="1:16">
      <c r="A3" s="1"/>
      <c r="B3" s="67" t="s">
        <v>72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</row>
    <row r="4" spans="1:16" ht="15.75" thickBot="1">
      <c r="A4" s="1"/>
      <c r="B4" s="68" t="s">
        <v>1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</row>
    <row r="5" spans="1:16" ht="15.75" thickTop="1">
      <c r="A5" s="2"/>
      <c r="B5" s="69" t="s">
        <v>2</v>
      </c>
      <c r="C5" s="69"/>
      <c r="D5" s="70" t="s">
        <v>61</v>
      </c>
      <c r="E5" s="70"/>
      <c r="F5" s="70"/>
      <c r="G5" s="71" t="s">
        <v>3</v>
      </c>
      <c r="H5" s="71"/>
      <c r="I5" s="71"/>
      <c r="J5" s="71"/>
      <c r="K5" s="72">
        <v>89</v>
      </c>
      <c r="L5" s="72"/>
      <c r="M5" s="72"/>
      <c r="N5" s="72"/>
      <c r="O5" s="72"/>
    </row>
    <row r="6" spans="1:16" ht="15.75" thickBot="1">
      <c r="A6" s="1"/>
      <c r="B6" s="73" t="s">
        <v>4</v>
      </c>
      <c r="C6" s="73"/>
      <c r="D6" s="73"/>
      <c r="E6" s="74" t="s">
        <v>5</v>
      </c>
      <c r="F6" s="74"/>
      <c r="G6" s="74"/>
      <c r="H6" s="74"/>
      <c r="I6" s="74"/>
      <c r="J6" s="74"/>
      <c r="K6" s="74"/>
      <c r="L6" s="74"/>
      <c r="M6" s="74"/>
      <c r="N6" s="74"/>
      <c r="O6" s="74"/>
      <c r="P6" t="e">
        <f>P5/P4</f>
        <v>#DIV/0!</v>
      </c>
    </row>
    <row r="7" spans="1:16" ht="18" customHeight="1" thickTop="1" thickBot="1">
      <c r="A7" s="1"/>
      <c r="B7" s="73"/>
      <c r="C7" s="73"/>
      <c r="D7" s="73"/>
      <c r="E7" s="75" t="s">
        <v>68</v>
      </c>
      <c r="F7" s="75"/>
      <c r="G7" s="75" t="s">
        <v>6</v>
      </c>
      <c r="H7" s="75"/>
      <c r="I7" s="75" t="s">
        <v>6</v>
      </c>
      <c r="J7" s="75"/>
      <c r="K7" s="3" t="s">
        <v>6</v>
      </c>
      <c r="L7" s="76" t="s">
        <v>6</v>
      </c>
      <c r="M7" s="76"/>
      <c r="N7" s="77" t="s">
        <v>7</v>
      </c>
      <c r="O7" s="78" t="s">
        <v>8</v>
      </c>
    </row>
    <row r="8" spans="1:16" ht="40.15" customHeight="1" thickTop="1" thickBot="1">
      <c r="A8" s="1"/>
      <c r="B8" s="73"/>
      <c r="C8" s="73"/>
      <c r="D8" s="73"/>
      <c r="E8" s="4" t="s">
        <v>9</v>
      </c>
      <c r="F8" s="5" t="s">
        <v>10</v>
      </c>
      <c r="G8" s="6" t="s">
        <v>67</v>
      </c>
      <c r="H8" s="7" t="s">
        <v>10</v>
      </c>
      <c r="I8" s="6" t="s">
        <v>69</v>
      </c>
      <c r="J8" s="7" t="s">
        <v>10</v>
      </c>
      <c r="K8" s="8" t="s">
        <v>11</v>
      </c>
      <c r="L8" s="6" t="s">
        <v>70</v>
      </c>
      <c r="M8" s="7" t="s">
        <v>10</v>
      </c>
      <c r="N8" s="77"/>
      <c r="O8" s="78"/>
    </row>
    <row r="9" spans="1:16" ht="16.5" thickTop="1" thickBot="1">
      <c r="A9" s="1"/>
      <c r="B9" s="73"/>
      <c r="C9" s="73"/>
      <c r="D9" s="73"/>
      <c r="E9" s="9" t="s">
        <v>12</v>
      </c>
      <c r="F9" s="9" t="s">
        <v>13</v>
      </c>
      <c r="G9" s="9" t="s">
        <v>14</v>
      </c>
      <c r="H9" s="9" t="s">
        <v>15</v>
      </c>
      <c r="I9" s="9" t="s">
        <v>16</v>
      </c>
      <c r="J9" s="9" t="s">
        <v>17</v>
      </c>
      <c r="K9" s="9" t="s">
        <v>18</v>
      </c>
      <c r="L9" s="9" t="s">
        <v>19</v>
      </c>
      <c r="M9" s="9" t="s">
        <v>20</v>
      </c>
      <c r="N9" s="9" t="s">
        <v>62</v>
      </c>
      <c r="O9" s="10" t="s">
        <v>21</v>
      </c>
    </row>
    <row r="10" spans="1:16" ht="15.75" thickTop="1">
      <c r="A10" s="1"/>
      <c r="B10" s="79" t="s">
        <v>22</v>
      </c>
      <c r="C10" s="79"/>
      <c r="D10" s="79"/>
      <c r="E10" s="11"/>
      <c r="F10" s="12"/>
      <c r="G10" s="11"/>
      <c r="H10" s="12"/>
      <c r="I10" s="11"/>
      <c r="J10" s="12"/>
      <c r="K10" s="13"/>
      <c r="L10" s="11"/>
      <c r="M10" s="12"/>
      <c r="N10" s="11"/>
      <c r="O10" s="14"/>
    </row>
    <row r="11" spans="1:16">
      <c r="A11" s="1"/>
      <c r="B11" s="80" t="s">
        <v>23</v>
      </c>
      <c r="C11" s="80"/>
      <c r="D11" s="15" t="s">
        <v>24</v>
      </c>
      <c r="E11" s="11"/>
      <c r="F11" s="12"/>
      <c r="G11" s="11"/>
      <c r="H11" s="12"/>
      <c r="I11" s="11"/>
      <c r="J11" s="12"/>
      <c r="K11" s="16"/>
      <c r="L11" s="11"/>
      <c r="M11" s="12"/>
      <c r="N11" s="11"/>
      <c r="O11" s="14"/>
    </row>
    <row r="12" spans="1:16">
      <c r="A12" s="1"/>
      <c r="B12" s="81" t="s">
        <v>25</v>
      </c>
      <c r="C12" s="81"/>
      <c r="D12" s="17" t="s">
        <v>26</v>
      </c>
      <c r="E12" s="18">
        <v>140904419</v>
      </c>
      <c r="F12" s="35">
        <v>100</v>
      </c>
      <c r="G12" s="18">
        <v>182400000</v>
      </c>
      <c r="H12" s="19">
        <v>100</v>
      </c>
      <c r="I12" s="18">
        <v>193650000</v>
      </c>
      <c r="J12" s="19">
        <v>100</v>
      </c>
      <c r="K12" s="18">
        <f>I12-G12</f>
        <v>11250000</v>
      </c>
      <c r="L12" s="18">
        <v>104774033</v>
      </c>
      <c r="M12" s="35">
        <v>100</v>
      </c>
      <c r="N12" s="18">
        <f>I12-L12</f>
        <v>88875967</v>
      </c>
      <c r="O12" s="64">
        <f>L12/I12*100</f>
        <v>54.104845339530087</v>
      </c>
    </row>
    <row r="13" spans="1:16" ht="37.5" customHeight="1">
      <c r="A13" s="1"/>
      <c r="B13" s="81"/>
      <c r="C13" s="81"/>
      <c r="D13" s="20" t="s">
        <v>27</v>
      </c>
      <c r="E13" s="39">
        <v>140904419</v>
      </c>
      <c r="F13" s="40">
        <v>100</v>
      </c>
      <c r="G13" s="18">
        <v>182400000</v>
      </c>
      <c r="H13" s="41">
        <v>100</v>
      </c>
      <c r="I13" s="18">
        <v>193650000</v>
      </c>
      <c r="J13" s="41">
        <v>100</v>
      </c>
      <c r="K13" s="18">
        <f>I13-G13</f>
        <v>11250000</v>
      </c>
      <c r="L13" s="18">
        <v>104774033</v>
      </c>
      <c r="M13" s="40">
        <v>100</v>
      </c>
      <c r="N13" s="18">
        <f>I13-L13</f>
        <v>88875967</v>
      </c>
      <c r="O13" s="64">
        <f t="shared" ref="O13:O14" si="0">L13/I13*100</f>
        <v>54.104845339530087</v>
      </c>
    </row>
    <row r="14" spans="1:16">
      <c r="A14" s="1"/>
      <c r="B14" s="82"/>
      <c r="C14" s="82"/>
      <c r="D14" s="20" t="s">
        <v>28</v>
      </c>
      <c r="E14" s="21">
        <v>2619400</v>
      </c>
      <c r="F14" s="36">
        <v>100</v>
      </c>
      <c r="G14" s="21">
        <v>17413509</v>
      </c>
      <c r="H14" s="22">
        <v>100</v>
      </c>
      <c r="I14" s="21">
        <v>17413509</v>
      </c>
      <c r="J14" s="22">
        <v>100</v>
      </c>
      <c r="K14" s="18">
        <f>I14-G14</f>
        <v>0</v>
      </c>
      <c r="L14" s="21">
        <v>177000</v>
      </c>
      <c r="M14" s="36">
        <v>100</v>
      </c>
      <c r="N14" s="65">
        <f>I14-L14</f>
        <v>17236509</v>
      </c>
      <c r="O14" s="64">
        <f t="shared" si="0"/>
        <v>1.0164522268314788</v>
      </c>
    </row>
    <row r="15" spans="1:16" ht="15.75" thickBot="1">
      <c r="A15" s="1"/>
      <c r="B15" s="81"/>
      <c r="C15" s="81"/>
      <c r="D15" s="56" t="s">
        <v>29</v>
      </c>
      <c r="E15" s="39"/>
      <c r="F15" s="40"/>
      <c r="G15" s="39"/>
      <c r="H15" s="41"/>
      <c r="I15" s="39"/>
      <c r="J15" s="41"/>
      <c r="K15" s="39"/>
      <c r="L15" s="39"/>
      <c r="M15" s="40"/>
      <c r="N15" s="39"/>
      <c r="O15" s="42"/>
    </row>
    <row r="16" spans="1:16" ht="15.75" thickTop="1">
      <c r="A16" s="1"/>
      <c r="B16" s="83" t="s">
        <v>30</v>
      </c>
      <c r="C16" s="83"/>
      <c r="D16" s="83"/>
      <c r="E16" s="43"/>
      <c r="F16" s="44"/>
      <c r="G16" s="43"/>
      <c r="H16" s="45"/>
      <c r="I16" s="43"/>
      <c r="J16" s="45"/>
      <c r="K16" s="46"/>
      <c r="L16" s="43"/>
      <c r="M16" s="44"/>
      <c r="N16" s="43"/>
      <c r="O16" s="47"/>
    </row>
    <row r="17" spans="1:15">
      <c r="A17" s="1"/>
      <c r="B17" s="84" t="s">
        <v>31</v>
      </c>
      <c r="C17" s="84"/>
      <c r="D17" s="15" t="s">
        <v>24</v>
      </c>
      <c r="E17" s="48"/>
      <c r="F17" s="49"/>
      <c r="G17" s="48"/>
      <c r="H17" s="50"/>
      <c r="I17" s="48"/>
      <c r="J17" s="50"/>
      <c r="K17" s="51"/>
      <c r="L17" s="48"/>
      <c r="M17" s="49"/>
      <c r="N17" s="48"/>
      <c r="O17" s="52"/>
    </row>
    <row r="18" spans="1:15">
      <c r="A18" s="1"/>
      <c r="B18" s="85" t="s">
        <v>32</v>
      </c>
      <c r="C18" s="85"/>
      <c r="D18" s="23" t="s">
        <v>33</v>
      </c>
      <c r="E18" s="24">
        <v>96609823</v>
      </c>
      <c r="F18" s="33">
        <v>68.5</v>
      </c>
      <c r="G18" s="24">
        <v>117940000</v>
      </c>
      <c r="H18" s="59"/>
      <c r="I18" s="24">
        <v>122940000</v>
      </c>
      <c r="J18" s="33">
        <f>I18/I33*100</f>
        <v>63.485670023237795</v>
      </c>
      <c r="K18" s="24">
        <f>I18-G18</f>
        <v>5000000</v>
      </c>
      <c r="L18" s="24">
        <v>71323404</v>
      </c>
      <c r="M18" s="59">
        <f>L18/L25</f>
        <v>0.71895295849790108</v>
      </c>
      <c r="N18" s="18">
        <f>I18-L18</f>
        <v>51616596</v>
      </c>
      <c r="O18" s="64">
        <f>L18/I18*100</f>
        <v>58.014807223035625</v>
      </c>
    </row>
    <row r="19" spans="1:15">
      <c r="A19" s="1"/>
      <c r="B19" s="85" t="s">
        <v>34</v>
      </c>
      <c r="C19" s="85"/>
      <c r="D19" s="23" t="s">
        <v>35</v>
      </c>
      <c r="E19" s="24">
        <v>14966472</v>
      </c>
      <c r="F19" s="33">
        <v>10.7</v>
      </c>
      <c r="G19" s="24">
        <v>19230000</v>
      </c>
      <c r="H19" s="59">
        <f>G19/G33*100</f>
        <v>10.542763157894736</v>
      </c>
      <c r="I19" s="24">
        <v>20230000</v>
      </c>
      <c r="J19" s="33">
        <f>I19/I33*100</f>
        <v>10.446682158533436</v>
      </c>
      <c r="K19" s="24">
        <f t="shared" ref="K19:K35" si="1">I19-G19</f>
        <v>1000000</v>
      </c>
      <c r="L19" s="24">
        <v>11189487</v>
      </c>
      <c r="M19" s="59">
        <f>L19/L25</f>
        <v>0.11279207569402891</v>
      </c>
      <c r="N19" s="18">
        <f t="shared" ref="N19:N32" si="2">I19-L19</f>
        <v>9040513</v>
      </c>
      <c r="O19" s="64">
        <f t="shared" ref="O19:O24" si="3">L19/I19*100</f>
        <v>55.311354424122591</v>
      </c>
    </row>
    <row r="20" spans="1:15">
      <c r="A20" s="1"/>
      <c r="B20" s="85" t="s">
        <v>36</v>
      </c>
      <c r="C20" s="85"/>
      <c r="D20" s="23" t="s">
        <v>37</v>
      </c>
      <c r="E20" s="24">
        <v>28471795</v>
      </c>
      <c r="F20" s="33">
        <v>20.3</v>
      </c>
      <c r="G20" s="24">
        <v>34840000</v>
      </c>
      <c r="H20" s="59">
        <f>G20/G33*100</f>
        <v>19.100877192982459</v>
      </c>
      <c r="I20" s="24">
        <v>34840000</v>
      </c>
      <c r="J20" s="33">
        <f>I20/I33*100</f>
        <v>17.991221275497029</v>
      </c>
      <c r="K20" s="24">
        <f t="shared" si="1"/>
        <v>0</v>
      </c>
      <c r="L20" s="24">
        <v>16289487</v>
      </c>
      <c r="M20" s="59">
        <f>L20/L25</f>
        <v>0.16420100856463749</v>
      </c>
      <c r="N20" s="18">
        <f t="shared" si="2"/>
        <v>18550513</v>
      </c>
      <c r="O20" s="64">
        <f t="shared" si="3"/>
        <v>46.755129161882891</v>
      </c>
    </row>
    <row r="21" spans="1:15">
      <c r="A21" s="1"/>
      <c r="B21" s="85" t="s">
        <v>38</v>
      </c>
      <c r="C21" s="85"/>
      <c r="D21" s="23" t="s">
        <v>39</v>
      </c>
      <c r="E21" s="24">
        <v>0</v>
      </c>
      <c r="F21" s="33">
        <v>0</v>
      </c>
      <c r="G21" s="24">
        <v>0</v>
      </c>
      <c r="H21" s="59"/>
      <c r="I21" s="24">
        <v>0</v>
      </c>
      <c r="J21" s="33">
        <v>0</v>
      </c>
      <c r="K21" s="24">
        <f t="shared" si="1"/>
        <v>0</v>
      </c>
      <c r="L21" s="24">
        <v>0</v>
      </c>
      <c r="M21" s="59">
        <v>0</v>
      </c>
      <c r="N21" s="18">
        <f t="shared" si="2"/>
        <v>0</v>
      </c>
      <c r="O21" s="64"/>
    </row>
    <row r="22" spans="1:15">
      <c r="A22" s="1"/>
      <c r="B22" s="85" t="s">
        <v>40</v>
      </c>
      <c r="C22" s="85"/>
      <c r="D22" s="23" t="s">
        <v>41</v>
      </c>
      <c r="E22" s="24">
        <v>0</v>
      </c>
      <c r="F22" s="33">
        <v>0</v>
      </c>
      <c r="G22" s="24">
        <v>0</v>
      </c>
      <c r="H22" s="59"/>
      <c r="I22" s="24">
        <v>0</v>
      </c>
      <c r="J22" s="33">
        <v>0</v>
      </c>
      <c r="K22" s="24">
        <f t="shared" si="1"/>
        <v>0</v>
      </c>
      <c r="L22" s="24">
        <v>0</v>
      </c>
      <c r="M22" s="59">
        <v>0</v>
      </c>
      <c r="N22" s="18">
        <f t="shared" si="2"/>
        <v>0</v>
      </c>
      <c r="O22" s="64"/>
    </row>
    <row r="23" spans="1:15">
      <c r="A23" s="1"/>
      <c r="B23" s="85" t="s">
        <v>42</v>
      </c>
      <c r="C23" s="85"/>
      <c r="D23" s="23" t="s">
        <v>43</v>
      </c>
      <c r="E23" s="24">
        <v>108280</v>
      </c>
      <c r="F23" s="33">
        <v>0.06</v>
      </c>
      <c r="G23" s="24">
        <v>150000</v>
      </c>
      <c r="H23" s="59">
        <f>G23/G33*100</f>
        <v>8.223684210526315E-2</v>
      </c>
      <c r="I23" s="24">
        <v>150000</v>
      </c>
      <c r="J23" s="37">
        <f>I23/I33*100</f>
        <v>7.7459333849728904E-2</v>
      </c>
      <c r="K23" s="24">
        <f t="shared" si="1"/>
        <v>0</v>
      </c>
      <c r="L23" s="24">
        <v>91050</v>
      </c>
      <c r="M23" s="59">
        <f>L23/L25</f>
        <v>9.1780065448410035E-4</v>
      </c>
      <c r="N23" s="18">
        <f t="shared" si="2"/>
        <v>58950</v>
      </c>
      <c r="O23" s="64">
        <f t="shared" si="3"/>
        <v>60.699999999999996</v>
      </c>
    </row>
    <row r="24" spans="1:15">
      <c r="A24" s="1"/>
      <c r="B24" s="85" t="s">
        <v>44</v>
      </c>
      <c r="C24" s="85"/>
      <c r="D24" s="23" t="s">
        <v>45</v>
      </c>
      <c r="E24" s="24">
        <v>748049</v>
      </c>
      <c r="F24" s="33">
        <v>0.4</v>
      </c>
      <c r="G24" s="24">
        <v>240000</v>
      </c>
      <c r="H24" s="59">
        <f>G24/G34*100</f>
        <v>1.3782403075681071</v>
      </c>
      <c r="I24" s="24">
        <v>490000</v>
      </c>
      <c r="J24" s="33">
        <f>I24/I33*100</f>
        <v>0.25303382390911439</v>
      </c>
      <c r="K24" s="24">
        <f t="shared" si="1"/>
        <v>250000</v>
      </c>
      <c r="L24" s="24">
        <v>311121</v>
      </c>
      <c r="M24" s="59">
        <f>L24/L25</f>
        <v>3.1361565889483555E-3</v>
      </c>
      <c r="N24" s="18">
        <v>748049</v>
      </c>
      <c r="O24" s="64">
        <f t="shared" si="3"/>
        <v>63.494081632653064</v>
      </c>
    </row>
    <row r="25" spans="1:15">
      <c r="A25" s="1"/>
      <c r="B25" s="85"/>
      <c r="C25" s="85"/>
      <c r="D25" s="25" t="s">
        <v>46</v>
      </c>
      <c r="E25" s="26">
        <f t="shared" ref="E25:I25" si="4">SUM(E18:E24)</f>
        <v>140904419</v>
      </c>
      <c r="F25" s="34">
        <f t="shared" si="4"/>
        <v>99.960000000000008</v>
      </c>
      <c r="G25" s="26">
        <f t="shared" si="4"/>
        <v>172400000</v>
      </c>
      <c r="H25" s="59"/>
      <c r="I25" s="26">
        <f t="shared" si="4"/>
        <v>178650000</v>
      </c>
      <c r="J25" s="27"/>
      <c r="K25" s="60">
        <f t="shared" si="1"/>
        <v>6250000</v>
      </c>
      <c r="L25" s="26">
        <f>SUM(L18:L24)</f>
        <v>99204549</v>
      </c>
      <c r="M25" s="62"/>
      <c r="N25" s="38">
        <f>SUM(N18:N24)</f>
        <v>80014621</v>
      </c>
      <c r="O25" s="64">
        <f t="shared" ref="O25" si="5">L25/I25*100</f>
        <v>55.53011418975651</v>
      </c>
    </row>
    <row r="26" spans="1:15">
      <c r="A26" s="1"/>
      <c r="B26" s="85" t="s">
        <v>47</v>
      </c>
      <c r="C26" s="85"/>
      <c r="D26" s="23" t="s">
        <v>48</v>
      </c>
      <c r="E26" s="24">
        <v>0</v>
      </c>
      <c r="F26" s="33">
        <v>0</v>
      </c>
      <c r="G26" s="24">
        <v>0</v>
      </c>
      <c r="H26" s="59"/>
      <c r="I26" s="24">
        <v>0</v>
      </c>
      <c r="J26" s="33">
        <v>0</v>
      </c>
      <c r="K26" s="24">
        <f t="shared" si="1"/>
        <v>0</v>
      </c>
      <c r="L26" s="24">
        <v>0</v>
      </c>
      <c r="M26" s="59">
        <v>0</v>
      </c>
      <c r="N26" s="18">
        <f t="shared" si="2"/>
        <v>0</v>
      </c>
      <c r="O26" s="58"/>
    </row>
    <row r="27" spans="1:15">
      <c r="A27" s="1"/>
      <c r="B27" s="85" t="s">
        <v>49</v>
      </c>
      <c r="C27" s="85"/>
      <c r="D27" s="23" t="s">
        <v>50</v>
      </c>
      <c r="E27" s="24">
        <v>0</v>
      </c>
      <c r="F27" s="33">
        <v>0</v>
      </c>
      <c r="G27" s="24">
        <v>10000000</v>
      </c>
      <c r="H27" s="59">
        <f>G27/G33*100</f>
        <v>5.4824561403508767</v>
      </c>
      <c r="I27" s="24">
        <v>15000000</v>
      </c>
      <c r="J27" s="33">
        <f>I27/I33*100</f>
        <v>7.7459333849728891</v>
      </c>
      <c r="K27" s="24">
        <f t="shared" si="1"/>
        <v>5000000</v>
      </c>
      <c r="L27" s="24">
        <v>0</v>
      </c>
      <c r="M27" s="59">
        <v>0</v>
      </c>
      <c r="N27" s="18">
        <f t="shared" si="2"/>
        <v>15000000</v>
      </c>
      <c r="O27" s="58">
        <f t="shared" ref="O27:O35" si="6">L27/I27*100</f>
        <v>0</v>
      </c>
    </row>
    <row r="28" spans="1:15">
      <c r="A28" s="1"/>
      <c r="B28" s="85"/>
      <c r="C28" s="85"/>
      <c r="D28" s="25" t="s">
        <v>51</v>
      </c>
      <c r="E28" s="24">
        <v>0</v>
      </c>
      <c r="F28" s="54">
        <v>0</v>
      </c>
      <c r="G28" s="53">
        <f>G27</f>
        <v>10000000</v>
      </c>
      <c r="H28" s="59"/>
      <c r="I28" s="53">
        <v>15000000</v>
      </c>
      <c r="J28" s="33"/>
      <c r="K28" s="24">
        <f t="shared" si="1"/>
        <v>5000000</v>
      </c>
      <c r="L28" s="24">
        <v>5569800</v>
      </c>
      <c r="M28" s="63"/>
      <c r="N28" s="18">
        <f t="shared" si="2"/>
        <v>9430200</v>
      </c>
      <c r="O28" s="58">
        <f t="shared" si="6"/>
        <v>37.131999999999998</v>
      </c>
    </row>
    <row r="29" spans="1:15">
      <c r="A29" s="1"/>
      <c r="B29" s="85" t="s">
        <v>47</v>
      </c>
      <c r="C29" s="85"/>
      <c r="D29" s="23" t="s">
        <v>48</v>
      </c>
      <c r="E29" s="24">
        <v>0</v>
      </c>
      <c r="F29" s="33">
        <v>0</v>
      </c>
      <c r="G29" s="24">
        <v>0</v>
      </c>
      <c r="H29" s="59"/>
      <c r="I29" s="24">
        <v>0</v>
      </c>
      <c r="J29" s="33">
        <v>0</v>
      </c>
      <c r="K29" s="24">
        <f t="shared" si="1"/>
        <v>0</v>
      </c>
      <c r="L29" s="24">
        <v>0</v>
      </c>
      <c r="M29" s="59">
        <v>0</v>
      </c>
      <c r="N29" s="18">
        <f t="shared" si="2"/>
        <v>0</v>
      </c>
      <c r="O29" s="58"/>
    </row>
    <row r="30" spans="1:15">
      <c r="A30" s="1"/>
      <c r="B30" s="85" t="s">
        <v>49</v>
      </c>
      <c r="C30" s="85"/>
      <c r="D30" s="23" t="s">
        <v>50</v>
      </c>
      <c r="E30" s="24">
        <v>0</v>
      </c>
      <c r="F30" s="33">
        <v>0</v>
      </c>
      <c r="G30" s="24">
        <v>0</v>
      </c>
      <c r="H30" s="59"/>
      <c r="I30" s="24">
        <v>0</v>
      </c>
      <c r="J30" s="33">
        <v>0</v>
      </c>
      <c r="K30" s="24">
        <f t="shared" si="1"/>
        <v>0</v>
      </c>
      <c r="L30" s="24">
        <v>0</v>
      </c>
      <c r="M30" s="59">
        <v>0</v>
      </c>
      <c r="N30" s="18">
        <f t="shared" si="2"/>
        <v>0</v>
      </c>
      <c r="O30" s="58"/>
    </row>
    <row r="31" spans="1:15">
      <c r="A31" s="1"/>
      <c r="B31" s="85"/>
      <c r="C31" s="85"/>
      <c r="D31" s="25" t="s">
        <v>52</v>
      </c>
      <c r="E31" s="53">
        <v>0</v>
      </c>
      <c r="F31" s="54">
        <v>0</v>
      </c>
      <c r="G31" s="53">
        <v>0</v>
      </c>
      <c r="H31" s="59"/>
      <c r="I31" s="53">
        <v>0</v>
      </c>
      <c r="J31" s="54">
        <v>0</v>
      </c>
      <c r="K31" s="24">
        <f t="shared" si="1"/>
        <v>0</v>
      </c>
      <c r="L31" s="53">
        <v>0</v>
      </c>
      <c r="M31" s="63">
        <v>0</v>
      </c>
      <c r="N31" s="18">
        <f t="shared" si="2"/>
        <v>0</v>
      </c>
      <c r="O31" s="58"/>
    </row>
    <row r="32" spans="1:15">
      <c r="A32" s="1"/>
      <c r="B32" s="85"/>
      <c r="C32" s="85"/>
      <c r="D32" s="25" t="s">
        <v>53</v>
      </c>
      <c r="E32" s="53">
        <v>0</v>
      </c>
      <c r="F32" s="54">
        <v>0</v>
      </c>
      <c r="G32" s="53">
        <v>10000000</v>
      </c>
      <c r="H32" s="59"/>
      <c r="I32" s="53">
        <v>15000000</v>
      </c>
      <c r="J32" s="54">
        <v>8.1999999999999993</v>
      </c>
      <c r="K32" s="24">
        <f t="shared" si="1"/>
        <v>5000000</v>
      </c>
      <c r="L32" s="53">
        <v>5569800</v>
      </c>
      <c r="M32" s="63">
        <v>0.6</v>
      </c>
      <c r="N32" s="18">
        <f t="shared" si="2"/>
        <v>9430200</v>
      </c>
      <c r="O32" s="58">
        <f t="shared" si="6"/>
        <v>37.131999999999998</v>
      </c>
    </row>
    <row r="33" spans="1:15">
      <c r="A33" s="1"/>
      <c r="B33" s="85"/>
      <c r="C33" s="85"/>
      <c r="D33" s="25" t="s">
        <v>54</v>
      </c>
      <c r="E33" s="26">
        <f>E25+E32</f>
        <v>140904419</v>
      </c>
      <c r="F33" s="34">
        <v>100</v>
      </c>
      <c r="G33" s="26">
        <f>G25+G32</f>
        <v>182400000</v>
      </c>
      <c r="H33" s="27">
        <v>100</v>
      </c>
      <c r="I33" s="26">
        <f>I25+I32</f>
        <v>193650000</v>
      </c>
      <c r="J33" s="27">
        <v>100</v>
      </c>
      <c r="K33" s="24">
        <f t="shared" si="1"/>
        <v>11250000</v>
      </c>
      <c r="L33" s="26">
        <f>L25+L32</f>
        <v>104774349</v>
      </c>
      <c r="M33" s="34">
        <v>100</v>
      </c>
      <c r="N33" s="18">
        <f>I33-L33</f>
        <v>88875651</v>
      </c>
      <c r="O33" s="58">
        <f t="shared" si="6"/>
        <v>54.105008520526724</v>
      </c>
    </row>
    <row r="34" spans="1:15">
      <c r="A34" s="1"/>
      <c r="B34" s="85"/>
      <c r="C34" s="85"/>
      <c r="D34" s="57" t="s">
        <v>28</v>
      </c>
      <c r="E34" s="53">
        <v>1416780</v>
      </c>
      <c r="F34" s="54"/>
      <c r="G34" s="21">
        <v>17413509</v>
      </c>
      <c r="H34" s="55"/>
      <c r="I34" s="21">
        <v>17413509</v>
      </c>
      <c r="J34" s="55"/>
      <c r="K34" s="24"/>
      <c r="L34" s="53">
        <v>177000</v>
      </c>
      <c r="M34" s="54"/>
      <c r="N34" s="18">
        <f t="shared" ref="N34:N35" si="7">G34-L34</f>
        <v>17236509</v>
      </c>
      <c r="O34" s="58">
        <f t="shared" si="6"/>
        <v>1.0164522268314788</v>
      </c>
    </row>
    <row r="35" spans="1:15" ht="15.75" thickBot="1">
      <c r="A35" s="1"/>
      <c r="B35" s="85"/>
      <c r="C35" s="85"/>
      <c r="D35" s="25" t="s">
        <v>55</v>
      </c>
      <c r="E35" s="26">
        <f>E34</f>
        <v>1416780</v>
      </c>
      <c r="F35" s="27"/>
      <c r="G35" s="26">
        <v>17413509</v>
      </c>
      <c r="H35" s="27"/>
      <c r="I35" s="26">
        <f>I34</f>
        <v>17413509</v>
      </c>
      <c r="J35" s="27"/>
      <c r="K35" s="24">
        <f t="shared" si="1"/>
        <v>0</v>
      </c>
      <c r="L35" s="26">
        <f>L34</f>
        <v>177000</v>
      </c>
      <c r="M35" s="27"/>
      <c r="N35" s="65">
        <f t="shared" si="7"/>
        <v>17236509</v>
      </c>
      <c r="O35" s="58">
        <f t="shared" si="6"/>
        <v>1.0164522268314788</v>
      </c>
    </row>
    <row r="36" spans="1:15" ht="16.5" thickTop="1" thickBot="1">
      <c r="A36" s="1"/>
      <c r="B36" s="86"/>
      <c r="C36" s="86"/>
      <c r="D36" s="28" t="s">
        <v>56</v>
      </c>
      <c r="E36" s="29" t="s">
        <v>57</v>
      </c>
      <c r="F36" s="30"/>
      <c r="G36" s="30">
        <v>65</v>
      </c>
      <c r="H36" s="30"/>
      <c r="I36" s="30"/>
      <c r="J36" s="30"/>
      <c r="K36" s="30"/>
      <c r="L36" s="30">
        <v>70</v>
      </c>
      <c r="M36" s="30"/>
      <c r="N36" s="30"/>
      <c r="O36" s="31"/>
    </row>
    <row r="37" spans="1:15" ht="15.75" thickTop="1">
      <c r="A37" s="1"/>
      <c r="B37" s="87"/>
      <c r="C37" s="87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>
      <c r="A38" s="1"/>
      <c r="B38" s="87"/>
      <c r="C38" s="87"/>
      <c r="D38" s="88" t="s">
        <v>64</v>
      </c>
      <c r="E38" s="88"/>
      <c r="F38" s="88"/>
      <c r="G38" s="32"/>
      <c r="H38" s="32" t="s">
        <v>58</v>
      </c>
      <c r="I38" s="32"/>
      <c r="J38" s="89"/>
      <c r="K38" s="89"/>
      <c r="L38" s="89"/>
      <c r="M38" s="89"/>
      <c r="N38" s="1"/>
      <c r="O38" s="1"/>
    </row>
    <row r="39" spans="1:15">
      <c r="A39" s="1"/>
      <c r="B39" s="87"/>
      <c r="C39" s="87"/>
      <c r="D39" s="88"/>
      <c r="E39" s="88"/>
      <c r="F39" s="88"/>
      <c r="G39" s="32"/>
      <c r="H39" s="32" t="s">
        <v>59</v>
      </c>
      <c r="I39" s="32" t="s">
        <v>63</v>
      </c>
      <c r="J39" s="89"/>
      <c r="K39" s="89"/>
      <c r="L39" s="89"/>
      <c r="M39" s="89"/>
      <c r="N39" s="1"/>
      <c r="O39" s="1"/>
    </row>
    <row r="40" spans="1:15">
      <c r="A40" s="1"/>
      <c r="B40" s="87"/>
      <c r="C40" s="87"/>
      <c r="D40" s="88"/>
      <c r="E40" s="88"/>
      <c r="F40" s="88"/>
      <c r="G40" s="89"/>
      <c r="H40" s="89" t="s">
        <v>60</v>
      </c>
      <c r="I40" s="89" t="s">
        <v>71</v>
      </c>
      <c r="J40" s="89"/>
      <c r="K40" s="89"/>
      <c r="L40" s="89"/>
      <c r="M40" s="89"/>
      <c r="N40" s="1"/>
      <c r="O40" s="1"/>
    </row>
    <row r="41" spans="1:15">
      <c r="A41" s="1"/>
      <c r="B41" s="1"/>
      <c r="C41" s="1"/>
      <c r="D41" s="88"/>
      <c r="E41" s="88"/>
      <c r="F41" s="88"/>
      <c r="G41" s="89"/>
      <c r="H41" s="89"/>
      <c r="I41" s="89"/>
      <c r="J41" s="89"/>
      <c r="K41" s="89"/>
      <c r="L41" s="89"/>
      <c r="M41" s="89"/>
      <c r="N41" s="1"/>
      <c r="O41" s="1"/>
    </row>
    <row r="42" spans="1:15">
      <c r="D42" s="88" t="s">
        <v>65</v>
      </c>
      <c r="E42" s="88"/>
      <c r="F42" s="88"/>
      <c r="G42" s="61"/>
      <c r="H42" s="61" t="s">
        <v>58</v>
      </c>
      <c r="I42" s="61"/>
      <c r="J42" s="89"/>
      <c r="K42" s="89"/>
      <c r="L42" s="89"/>
      <c r="M42" s="89"/>
    </row>
    <row r="43" spans="1:15">
      <c r="D43" s="88"/>
      <c r="E43" s="88"/>
      <c r="F43" s="88"/>
      <c r="G43" s="61"/>
      <c r="H43" s="61" t="s">
        <v>59</v>
      </c>
      <c r="I43" s="61" t="s">
        <v>66</v>
      </c>
      <c r="J43" s="89"/>
      <c r="K43" s="89"/>
      <c r="L43" s="89"/>
      <c r="M43" s="89"/>
    </row>
    <row r="44" spans="1:15">
      <c r="D44" s="88"/>
      <c r="E44" s="88"/>
      <c r="F44" s="88"/>
      <c r="G44" s="89"/>
      <c r="H44" s="89" t="s">
        <v>60</v>
      </c>
      <c r="I44" s="89" t="s">
        <v>71</v>
      </c>
      <c r="J44" s="89"/>
      <c r="K44" s="89"/>
      <c r="L44" s="89"/>
      <c r="M44" s="89"/>
    </row>
    <row r="45" spans="1:15">
      <c r="D45" s="88"/>
      <c r="E45" s="88"/>
      <c r="F45" s="88"/>
      <c r="G45" s="89"/>
      <c r="H45" s="89"/>
      <c r="I45" s="89"/>
      <c r="J45" s="89"/>
      <c r="K45" s="89"/>
      <c r="L45" s="89"/>
      <c r="M45" s="89"/>
    </row>
  </sheetData>
  <mergeCells count="58">
    <mergeCell ref="D42:F45"/>
    <mergeCell ref="J42:M42"/>
    <mergeCell ref="J43:M43"/>
    <mergeCell ref="G44:G45"/>
    <mergeCell ref="H44:H45"/>
    <mergeCell ref="I44:I45"/>
    <mergeCell ref="J44:M45"/>
    <mergeCell ref="J38:M38"/>
    <mergeCell ref="J39:M39"/>
    <mergeCell ref="G40:G41"/>
    <mergeCell ref="H40:H41"/>
    <mergeCell ref="I40:I41"/>
    <mergeCell ref="J40:M41"/>
    <mergeCell ref="B35:C35"/>
    <mergeCell ref="B36:C36"/>
    <mergeCell ref="B37:C37"/>
    <mergeCell ref="B38:C40"/>
    <mergeCell ref="D38:F41"/>
    <mergeCell ref="B30:C30"/>
    <mergeCell ref="B31:C31"/>
    <mergeCell ref="B32:C32"/>
    <mergeCell ref="B33:C33"/>
    <mergeCell ref="B34:C34"/>
    <mergeCell ref="B25:C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B15:C15"/>
    <mergeCell ref="B16:D16"/>
    <mergeCell ref="B17:C17"/>
    <mergeCell ref="B18:C18"/>
    <mergeCell ref="B19:C19"/>
    <mergeCell ref="B10:D10"/>
    <mergeCell ref="B11:C11"/>
    <mergeCell ref="B12:C12"/>
    <mergeCell ref="B13:C13"/>
    <mergeCell ref="B14:C14"/>
    <mergeCell ref="B6:D9"/>
    <mergeCell ref="E6:O6"/>
    <mergeCell ref="E7:F7"/>
    <mergeCell ref="G7:H7"/>
    <mergeCell ref="I7:J7"/>
    <mergeCell ref="L7:M7"/>
    <mergeCell ref="N7:N8"/>
    <mergeCell ref="O7:O8"/>
    <mergeCell ref="B2:O2"/>
    <mergeCell ref="B3:O3"/>
    <mergeCell ref="B4:O4"/>
    <mergeCell ref="B5:C5"/>
    <mergeCell ref="D5:F5"/>
    <mergeCell ref="G5:J5"/>
    <mergeCell ref="K5:O5"/>
  </mergeCells>
  <pageMargins left="0" right="0" top="0" bottom="0" header="0" footer="0"/>
  <pageSetup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B663D-C047-41E5-AD5D-B631A2C4EDFE}">
  <dimension ref="A1:R21"/>
  <sheetViews>
    <sheetView workbookViewId="0">
      <selection activeCell="F29" sqref="F29"/>
    </sheetView>
  </sheetViews>
  <sheetFormatPr defaultRowHeight="15"/>
  <cols>
    <col min="1" max="1" width="3.28515625" customWidth="1"/>
    <col min="2" max="2" width="0.140625" customWidth="1"/>
    <col min="3" max="3" width="10.28515625" customWidth="1"/>
    <col min="4" max="4" width="8" customWidth="1"/>
    <col min="5" max="5" width="24" customWidth="1"/>
    <col min="6" max="6" width="21.42578125" customWidth="1"/>
    <col min="7" max="7" width="13.28515625" customWidth="1"/>
    <col min="8" max="8" width="15.42578125" customWidth="1"/>
    <col min="9" max="9" width="19" customWidth="1"/>
    <col min="10" max="10" width="14.28515625" customWidth="1"/>
    <col min="11" max="12" width="16.140625" customWidth="1"/>
    <col min="13" max="13" width="10.5703125" customWidth="1"/>
    <col min="14" max="14" width="11" customWidth="1"/>
    <col min="15" max="15" width="16.140625" customWidth="1"/>
    <col min="16" max="16" width="19.28515625" customWidth="1"/>
    <col min="17" max="17" width="16.140625" customWidth="1"/>
    <col min="18" max="18" width="15.28515625" customWidth="1"/>
  </cols>
  <sheetData>
    <row r="1" spans="1:18">
      <c r="A1" s="90"/>
      <c r="B1" s="90"/>
      <c r="C1" s="91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</row>
    <row r="2" spans="1:18">
      <c r="A2" s="90"/>
      <c r="B2" s="90"/>
      <c r="C2" s="92" t="s">
        <v>73</v>
      </c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</row>
    <row r="3" spans="1:18" ht="15.75" thickBot="1">
      <c r="A3" s="90"/>
      <c r="B3" s="90"/>
      <c r="C3" s="93" t="s">
        <v>74</v>
      </c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</row>
    <row r="4" spans="1:18" ht="16.5" customHeight="1" thickTop="1" thickBot="1">
      <c r="A4" s="94"/>
      <c r="B4" s="94"/>
      <c r="C4" s="95" t="s">
        <v>75</v>
      </c>
      <c r="D4" s="96" t="s">
        <v>76</v>
      </c>
      <c r="E4" s="97" t="s">
        <v>77</v>
      </c>
      <c r="F4" s="96" t="s">
        <v>6</v>
      </c>
      <c r="G4" s="96" t="s">
        <v>78</v>
      </c>
      <c r="H4" s="98" t="s">
        <v>79</v>
      </c>
      <c r="I4" s="98"/>
      <c r="J4" s="98"/>
      <c r="K4" s="98"/>
      <c r="L4" s="98"/>
      <c r="M4" s="98"/>
      <c r="N4" s="98"/>
      <c r="O4" s="98"/>
      <c r="P4" s="98"/>
      <c r="Q4" s="98"/>
    </row>
    <row r="5" spans="1:18" ht="16.5" thickTop="1" thickBot="1">
      <c r="A5" s="94"/>
      <c r="B5" s="94"/>
      <c r="C5" s="95"/>
      <c r="D5" s="96"/>
      <c r="E5" s="97"/>
      <c r="F5" s="96"/>
      <c r="G5" s="96"/>
      <c r="H5" s="99" t="s">
        <v>47</v>
      </c>
      <c r="I5" s="99" t="s">
        <v>49</v>
      </c>
      <c r="J5" s="99" t="s">
        <v>32</v>
      </c>
      <c r="K5" s="99" t="s">
        <v>34</v>
      </c>
      <c r="L5" s="99" t="s">
        <v>36</v>
      </c>
      <c r="M5" s="99" t="s">
        <v>38</v>
      </c>
      <c r="N5" s="99" t="s">
        <v>40</v>
      </c>
      <c r="O5" s="99" t="s">
        <v>42</v>
      </c>
      <c r="P5" s="99" t="s">
        <v>44</v>
      </c>
      <c r="Q5" s="100" t="s">
        <v>80</v>
      </c>
    </row>
    <row r="6" spans="1:18" ht="60.75" thickTop="1">
      <c r="A6" s="90"/>
      <c r="B6" s="90"/>
      <c r="C6" s="95"/>
      <c r="D6" s="96"/>
      <c r="E6" s="97"/>
      <c r="F6" s="101" t="s">
        <v>81</v>
      </c>
      <c r="G6" s="96"/>
      <c r="H6" s="102" t="s">
        <v>82</v>
      </c>
      <c r="I6" s="102" t="s">
        <v>83</v>
      </c>
      <c r="J6" s="102" t="s">
        <v>84</v>
      </c>
      <c r="K6" s="102" t="s">
        <v>85</v>
      </c>
      <c r="L6" s="102" t="s">
        <v>86</v>
      </c>
      <c r="M6" s="102" t="s">
        <v>87</v>
      </c>
      <c r="N6" s="102" t="s">
        <v>88</v>
      </c>
      <c r="O6" s="102" t="s">
        <v>89</v>
      </c>
      <c r="P6" s="102" t="s">
        <v>90</v>
      </c>
      <c r="Q6" s="103" t="s">
        <v>80</v>
      </c>
    </row>
    <row r="7" spans="1:18">
      <c r="A7" s="90"/>
      <c r="B7" s="90"/>
      <c r="C7" s="104">
        <v>89</v>
      </c>
      <c r="D7" s="105" t="s">
        <v>91</v>
      </c>
      <c r="E7" s="106" t="s">
        <v>92</v>
      </c>
      <c r="F7" s="105">
        <v>2026</v>
      </c>
      <c r="G7" s="107" t="s">
        <v>93</v>
      </c>
      <c r="H7" s="108">
        <v>0</v>
      </c>
      <c r="I7" s="108">
        <v>10000000</v>
      </c>
      <c r="J7" s="108">
        <v>117940000</v>
      </c>
      <c r="K7" s="108">
        <v>19230000</v>
      </c>
      <c r="L7" s="108">
        <v>34840000</v>
      </c>
      <c r="M7" s="108">
        <v>0</v>
      </c>
      <c r="N7" s="108">
        <v>0</v>
      </c>
      <c r="O7" s="108">
        <v>150000</v>
      </c>
      <c r="P7" s="108">
        <v>490000</v>
      </c>
      <c r="Q7" s="109">
        <f>I7+J7+K7+L7+O7+P7</f>
        <v>182650000</v>
      </c>
    </row>
    <row r="8" spans="1:18">
      <c r="A8" s="90"/>
      <c r="B8" s="90"/>
      <c r="C8" s="104">
        <v>89</v>
      </c>
      <c r="D8" s="105" t="s">
        <v>91</v>
      </c>
      <c r="E8" s="106" t="s">
        <v>92</v>
      </c>
      <c r="F8" s="105">
        <v>2026</v>
      </c>
      <c r="G8" s="110" t="s">
        <v>94</v>
      </c>
      <c r="H8" s="111">
        <v>0</v>
      </c>
      <c r="I8" s="111">
        <v>15000000</v>
      </c>
      <c r="J8" s="111">
        <v>122940000</v>
      </c>
      <c r="K8" s="111">
        <v>20230000</v>
      </c>
      <c r="L8" s="111">
        <v>34840000</v>
      </c>
      <c r="M8" s="111">
        <v>0</v>
      </c>
      <c r="N8" s="111">
        <v>0</v>
      </c>
      <c r="O8" s="111">
        <v>150000</v>
      </c>
      <c r="P8" s="111">
        <v>490000</v>
      </c>
      <c r="Q8" s="109">
        <f t="shared" ref="Q8:Q14" si="0">I8+J8+K8+L8+O8+P8</f>
        <v>193650000</v>
      </c>
    </row>
    <row r="9" spans="1:18">
      <c r="A9" s="90"/>
      <c r="B9" s="90"/>
      <c r="C9" s="104">
        <v>89</v>
      </c>
      <c r="D9" s="105" t="s">
        <v>91</v>
      </c>
      <c r="E9" s="106" t="s">
        <v>92</v>
      </c>
      <c r="F9" s="105">
        <v>2026</v>
      </c>
      <c r="G9" s="110" t="s">
        <v>95</v>
      </c>
      <c r="H9" s="111">
        <v>0</v>
      </c>
      <c r="I9" s="112">
        <v>0</v>
      </c>
      <c r="J9" s="112">
        <v>71323404</v>
      </c>
      <c r="K9" s="112">
        <v>11189487</v>
      </c>
      <c r="L9" s="112">
        <v>16289487</v>
      </c>
      <c r="M9" s="111">
        <v>0</v>
      </c>
      <c r="N9" s="111">
        <v>0</v>
      </c>
      <c r="O9" s="112">
        <v>91050</v>
      </c>
      <c r="P9" s="112">
        <v>311121</v>
      </c>
      <c r="Q9" s="113">
        <f t="shared" si="0"/>
        <v>99204549</v>
      </c>
    </row>
    <row r="10" spans="1:18">
      <c r="A10" s="90"/>
      <c r="B10" s="90"/>
      <c r="C10" s="104">
        <v>89</v>
      </c>
      <c r="D10" s="105" t="s">
        <v>91</v>
      </c>
      <c r="E10" s="106" t="s">
        <v>92</v>
      </c>
      <c r="F10" s="105">
        <v>2026</v>
      </c>
      <c r="G10" s="110" t="s">
        <v>96</v>
      </c>
      <c r="H10" s="111">
        <v>0</v>
      </c>
      <c r="I10" s="111">
        <v>0</v>
      </c>
      <c r="J10" s="111">
        <v>0</v>
      </c>
      <c r="K10" s="111">
        <v>0</v>
      </c>
      <c r="L10" s="111">
        <v>0</v>
      </c>
      <c r="M10" s="111">
        <v>0</v>
      </c>
      <c r="N10" s="111">
        <v>0</v>
      </c>
      <c r="O10" s="111">
        <v>0</v>
      </c>
      <c r="P10" s="111">
        <v>0</v>
      </c>
      <c r="Q10" s="113">
        <f t="shared" si="0"/>
        <v>0</v>
      </c>
    </row>
    <row r="11" spans="1:18">
      <c r="A11" s="90"/>
      <c r="B11" s="90"/>
      <c r="C11" s="104">
        <v>89</v>
      </c>
      <c r="D11" s="105" t="s">
        <v>91</v>
      </c>
      <c r="E11" s="106" t="s">
        <v>80</v>
      </c>
      <c r="F11" s="105">
        <v>2026</v>
      </c>
      <c r="G11" s="107" t="s">
        <v>93</v>
      </c>
      <c r="H11" s="108">
        <v>0</v>
      </c>
      <c r="I11" s="108">
        <v>10000000</v>
      </c>
      <c r="J11" s="108">
        <v>117940000</v>
      </c>
      <c r="K11" s="108">
        <v>19230000</v>
      </c>
      <c r="L11" s="108">
        <v>34840000</v>
      </c>
      <c r="M11" s="108">
        <v>0</v>
      </c>
      <c r="N11" s="108">
        <v>0</v>
      </c>
      <c r="O11" s="108">
        <v>150000</v>
      </c>
      <c r="P11" s="108">
        <v>490000</v>
      </c>
      <c r="Q11" s="109">
        <f>I11+J11+K11+L11+O11+P11</f>
        <v>182650000</v>
      </c>
    </row>
    <row r="12" spans="1:18">
      <c r="A12" s="90"/>
      <c r="B12" s="90"/>
      <c r="C12" s="104">
        <v>89</v>
      </c>
      <c r="D12" s="105" t="s">
        <v>91</v>
      </c>
      <c r="E12" s="106" t="s">
        <v>80</v>
      </c>
      <c r="F12" s="105">
        <v>2026</v>
      </c>
      <c r="G12" s="110" t="s">
        <v>94</v>
      </c>
      <c r="H12" s="111">
        <v>0</v>
      </c>
      <c r="I12" s="111">
        <v>15000000</v>
      </c>
      <c r="J12" s="111">
        <v>122940000</v>
      </c>
      <c r="K12" s="111">
        <v>20230000</v>
      </c>
      <c r="L12" s="111">
        <v>34840000</v>
      </c>
      <c r="M12" s="111">
        <v>0</v>
      </c>
      <c r="N12" s="111">
        <v>0</v>
      </c>
      <c r="O12" s="111">
        <v>150000</v>
      </c>
      <c r="P12" s="111">
        <v>490000</v>
      </c>
      <c r="Q12" s="109">
        <f t="shared" ref="Q12:Q13" si="1">I12+J12+K12+L12+O12+P12</f>
        <v>193650000</v>
      </c>
    </row>
    <row r="13" spans="1:18">
      <c r="A13" s="90"/>
      <c r="B13" s="90"/>
      <c r="C13" s="104">
        <v>89</v>
      </c>
      <c r="D13" s="105" t="s">
        <v>91</v>
      </c>
      <c r="E13" s="106" t="s">
        <v>80</v>
      </c>
      <c r="F13" s="105">
        <v>2026</v>
      </c>
      <c r="G13" s="107" t="s">
        <v>95</v>
      </c>
      <c r="H13" s="108">
        <v>0</v>
      </c>
      <c r="I13" s="112">
        <v>5569800</v>
      </c>
      <c r="J13" s="112">
        <v>71323404</v>
      </c>
      <c r="K13" s="112">
        <v>11189487</v>
      </c>
      <c r="L13" s="112">
        <v>16289487</v>
      </c>
      <c r="M13" s="111">
        <v>0</v>
      </c>
      <c r="N13" s="111">
        <v>0</v>
      </c>
      <c r="O13" s="112">
        <v>91050</v>
      </c>
      <c r="P13" s="112">
        <v>311121</v>
      </c>
      <c r="Q13" s="113">
        <f t="shared" si="1"/>
        <v>104774349</v>
      </c>
      <c r="R13" s="114"/>
    </row>
    <row r="14" spans="1:18">
      <c r="A14" s="90"/>
      <c r="B14" s="90"/>
      <c r="C14" s="104">
        <v>89</v>
      </c>
      <c r="D14" s="105" t="s">
        <v>91</v>
      </c>
      <c r="E14" s="106" t="s">
        <v>80</v>
      </c>
      <c r="F14" s="105">
        <v>2026</v>
      </c>
      <c r="G14" s="110" t="s">
        <v>96</v>
      </c>
      <c r="H14" s="111">
        <v>0</v>
      </c>
      <c r="I14" s="111">
        <v>0</v>
      </c>
      <c r="J14" s="111">
        <v>0</v>
      </c>
      <c r="K14" s="111">
        <v>0</v>
      </c>
      <c r="L14" s="111">
        <v>0</v>
      </c>
      <c r="M14" s="111">
        <v>0</v>
      </c>
      <c r="N14" s="111">
        <v>0</v>
      </c>
      <c r="O14" s="111">
        <v>0</v>
      </c>
      <c r="P14" s="111">
        <v>0</v>
      </c>
      <c r="Q14" s="113">
        <f t="shared" si="0"/>
        <v>0</v>
      </c>
    </row>
    <row r="15" spans="1:18" ht="30">
      <c r="A15" s="90"/>
      <c r="B15" s="90"/>
      <c r="C15" s="104">
        <v>89</v>
      </c>
      <c r="D15" s="105" t="s">
        <v>91</v>
      </c>
      <c r="E15" s="106" t="s">
        <v>97</v>
      </c>
      <c r="F15" s="105">
        <v>2026</v>
      </c>
      <c r="G15" s="110"/>
      <c r="H15" s="111">
        <v>0</v>
      </c>
      <c r="I15" s="108">
        <f>I12-I13</f>
        <v>9430200</v>
      </c>
      <c r="J15" s="108">
        <f>J11-J13</f>
        <v>46616596</v>
      </c>
      <c r="K15" s="108">
        <f t="shared" ref="K15:Q15" si="2">K11-K13</f>
        <v>8040513</v>
      </c>
      <c r="L15" s="108">
        <f t="shared" si="2"/>
        <v>18550513</v>
      </c>
      <c r="M15" s="108">
        <f t="shared" si="2"/>
        <v>0</v>
      </c>
      <c r="N15" s="108">
        <f t="shared" si="2"/>
        <v>0</v>
      </c>
      <c r="O15" s="108">
        <f t="shared" si="2"/>
        <v>58950</v>
      </c>
      <c r="P15" s="108">
        <f t="shared" si="2"/>
        <v>178879</v>
      </c>
      <c r="Q15" s="108">
        <f t="shared" si="2"/>
        <v>77875651</v>
      </c>
    </row>
    <row r="16" spans="1:18">
      <c r="A16" s="90"/>
      <c r="B16" s="90"/>
      <c r="C16" s="104">
        <v>89</v>
      </c>
      <c r="D16" s="105" t="s">
        <v>91</v>
      </c>
      <c r="E16" s="106" t="s">
        <v>98</v>
      </c>
      <c r="F16" s="105">
        <v>2026</v>
      </c>
      <c r="G16" s="110"/>
      <c r="H16" s="115">
        <v>0</v>
      </c>
      <c r="I16" s="116">
        <f>I13/I12*100</f>
        <v>37.131999999999998</v>
      </c>
      <c r="J16" s="116">
        <f t="shared" ref="J16:Q16" si="3">J13/J12*100</f>
        <v>58.014807223035625</v>
      </c>
      <c r="K16" s="116">
        <f t="shared" si="3"/>
        <v>55.311354424122591</v>
      </c>
      <c r="L16" s="116">
        <f t="shared" si="3"/>
        <v>46.755129161882891</v>
      </c>
      <c r="M16" s="116"/>
      <c r="N16" s="116"/>
      <c r="O16" s="116">
        <f t="shared" si="3"/>
        <v>60.699999999999996</v>
      </c>
      <c r="P16" s="116">
        <f t="shared" si="3"/>
        <v>63.494081632653064</v>
      </c>
      <c r="Q16" s="116">
        <f t="shared" si="3"/>
        <v>54.105008520526724</v>
      </c>
    </row>
    <row r="17" spans="1:17">
      <c r="A17" s="90"/>
      <c r="B17" s="117"/>
      <c r="C17" s="117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</row>
    <row r="18" spans="1:17">
      <c r="A18" s="90"/>
      <c r="B18" s="90"/>
      <c r="C18" s="90"/>
      <c r="D18" s="90"/>
      <c r="E18" s="118" t="s">
        <v>99</v>
      </c>
      <c r="F18" s="119" t="s">
        <v>58</v>
      </c>
      <c r="G18" s="119" t="s">
        <v>66</v>
      </c>
      <c r="H18" s="119" t="s">
        <v>100</v>
      </c>
      <c r="I18" s="118" t="s">
        <v>101</v>
      </c>
      <c r="J18" s="119" t="s">
        <v>58</v>
      </c>
      <c r="K18" s="119" t="s">
        <v>102</v>
      </c>
      <c r="L18" s="119"/>
      <c r="M18" s="90"/>
      <c r="N18" s="90"/>
      <c r="O18" s="90"/>
      <c r="P18" s="90"/>
      <c r="Q18" s="90"/>
    </row>
    <row r="19" spans="1:17" ht="39" customHeight="1">
      <c r="A19" s="90"/>
      <c r="B19" s="90"/>
      <c r="C19" s="90"/>
      <c r="D19" s="90"/>
      <c r="E19" s="118" t="s">
        <v>103</v>
      </c>
      <c r="F19" s="119" t="s">
        <v>59</v>
      </c>
      <c r="G19" s="119"/>
      <c r="H19" s="119"/>
      <c r="I19" s="118" t="s">
        <v>104</v>
      </c>
      <c r="J19" s="119" t="s">
        <v>59</v>
      </c>
      <c r="K19" s="119"/>
      <c r="L19" s="119"/>
      <c r="M19" s="90"/>
      <c r="N19" s="90"/>
      <c r="O19" s="90"/>
      <c r="P19" s="90"/>
      <c r="Q19" s="90"/>
    </row>
    <row r="20" spans="1:17">
      <c r="A20" s="90"/>
      <c r="B20" s="90"/>
      <c r="C20" s="90"/>
      <c r="D20" s="90"/>
      <c r="E20" s="118"/>
      <c r="F20" s="119" t="s">
        <v>60</v>
      </c>
      <c r="G20" s="119" t="s">
        <v>71</v>
      </c>
      <c r="H20" s="119"/>
      <c r="I20" s="118"/>
      <c r="J20" s="119" t="s">
        <v>60</v>
      </c>
      <c r="K20" s="119" t="s">
        <v>71</v>
      </c>
      <c r="L20" s="119"/>
      <c r="M20" s="90"/>
      <c r="N20" s="90"/>
      <c r="O20" s="90"/>
      <c r="P20" s="90"/>
      <c r="Q20" s="90"/>
    </row>
    <row r="21" spans="1:17">
      <c r="A21" s="90"/>
      <c r="B21" s="90"/>
      <c r="C21" s="117"/>
      <c r="D21" s="117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90"/>
    </row>
  </sheetData>
  <mergeCells count="11">
    <mergeCell ref="B17:C17"/>
    <mergeCell ref="C21:D21"/>
    <mergeCell ref="C2:Q2"/>
    <mergeCell ref="C3:Q3"/>
    <mergeCell ref="A4:B5"/>
    <mergeCell ref="C4:C6"/>
    <mergeCell ref="D4:D6"/>
    <mergeCell ref="E4:E6"/>
    <mergeCell ref="F4:F5"/>
    <mergeCell ref="G4:G6"/>
    <mergeCell ref="H4:Q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0421F-0688-422B-81F3-0D2376B2465A}">
  <dimension ref="A1:R22"/>
  <sheetViews>
    <sheetView workbookViewId="0">
      <selection activeCell="E33" sqref="E33"/>
    </sheetView>
  </sheetViews>
  <sheetFormatPr defaultRowHeight="15"/>
  <cols>
    <col min="1" max="1" width="3.28515625" customWidth="1"/>
    <col min="2" max="2" width="0.140625" customWidth="1"/>
    <col min="3" max="3" width="9" customWidth="1"/>
    <col min="5" max="5" width="28.85546875" customWidth="1"/>
    <col min="6" max="6" width="11.7109375" customWidth="1"/>
    <col min="7" max="7" width="26" customWidth="1"/>
    <col min="8" max="8" width="14.140625" customWidth="1"/>
    <col min="9" max="9" width="15" customWidth="1"/>
    <col min="10" max="12" width="16.140625" customWidth="1"/>
    <col min="13" max="13" width="16" customWidth="1"/>
    <col min="14" max="14" width="0.140625" customWidth="1"/>
    <col min="15" max="18" width="16.140625" customWidth="1"/>
  </cols>
  <sheetData>
    <row r="1" spans="1:18">
      <c r="A1" s="90"/>
      <c r="B1" s="90"/>
      <c r="C1" s="91"/>
      <c r="D1" s="90"/>
      <c r="E1" s="90"/>
      <c r="F1" s="90"/>
      <c r="G1" s="90" t="s">
        <v>105</v>
      </c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</row>
    <row r="2" spans="1:18">
      <c r="A2" s="90"/>
      <c r="B2" s="90"/>
      <c r="C2" s="92" t="s">
        <v>106</v>
      </c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</row>
    <row r="3" spans="1:18" ht="15.75" thickBot="1">
      <c r="A3" s="90"/>
      <c r="B3" s="90"/>
      <c r="C3" s="93" t="s">
        <v>107</v>
      </c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</row>
    <row r="4" spans="1:18" ht="44.25" thickTop="1" thickBot="1">
      <c r="A4" s="94"/>
      <c r="B4" s="94"/>
      <c r="C4" s="120" t="s">
        <v>108</v>
      </c>
      <c r="D4" s="121" t="s">
        <v>109</v>
      </c>
      <c r="E4" s="121" t="s">
        <v>110</v>
      </c>
      <c r="F4" s="121" t="s">
        <v>111</v>
      </c>
      <c r="G4" s="121" t="s">
        <v>112</v>
      </c>
      <c r="H4" s="122" t="s">
        <v>113</v>
      </c>
      <c r="I4" s="122" t="s">
        <v>114</v>
      </c>
      <c r="J4" s="122" t="s">
        <v>115</v>
      </c>
      <c r="K4" s="122" t="s">
        <v>116</v>
      </c>
      <c r="L4" s="122" t="s">
        <v>117</v>
      </c>
      <c r="M4" s="123" t="s">
        <v>118</v>
      </c>
      <c r="N4" s="123"/>
      <c r="O4" s="122" t="s">
        <v>119</v>
      </c>
      <c r="P4" s="122" t="s">
        <v>120</v>
      </c>
      <c r="Q4" s="122" t="s">
        <v>121</v>
      </c>
      <c r="R4" s="124" t="s">
        <v>80</v>
      </c>
    </row>
    <row r="5" spans="1:18">
      <c r="A5" s="90"/>
      <c r="B5" s="90"/>
      <c r="C5" s="104">
        <v>89</v>
      </c>
      <c r="D5" s="105" t="s">
        <v>25</v>
      </c>
      <c r="E5" s="105" t="s">
        <v>26</v>
      </c>
      <c r="F5" s="105">
        <v>2026</v>
      </c>
      <c r="G5" s="110" t="s">
        <v>93</v>
      </c>
      <c r="H5" s="111">
        <v>0</v>
      </c>
      <c r="I5" s="111">
        <v>10000000</v>
      </c>
      <c r="J5" s="111">
        <v>117940000</v>
      </c>
      <c r="K5" s="111">
        <v>19230000</v>
      </c>
      <c r="L5" s="111">
        <v>34840000</v>
      </c>
      <c r="M5" s="125">
        <v>0</v>
      </c>
      <c r="N5" s="125"/>
      <c r="O5" s="111">
        <v>0</v>
      </c>
      <c r="P5" s="111">
        <v>150000</v>
      </c>
      <c r="Q5" s="111">
        <v>240000</v>
      </c>
      <c r="R5" s="113">
        <f>SUM(I5:Q5)</f>
        <v>182400000</v>
      </c>
    </row>
    <row r="6" spans="1:18">
      <c r="A6" s="90"/>
      <c r="B6" s="90"/>
      <c r="C6" s="104">
        <v>89</v>
      </c>
      <c r="D6" s="105" t="s">
        <v>25</v>
      </c>
      <c r="E6" s="105" t="s">
        <v>26</v>
      </c>
      <c r="F6" s="105">
        <v>2026</v>
      </c>
      <c r="G6" s="110" t="s">
        <v>94</v>
      </c>
      <c r="H6" s="111">
        <v>0</v>
      </c>
      <c r="I6" s="111">
        <v>15000000</v>
      </c>
      <c r="J6" s="111">
        <v>122940000</v>
      </c>
      <c r="K6" s="111">
        <v>20230000</v>
      </c>
      <c r="L6" s="111">
        <v>34840000</v>
      </c>
      <c r="M6" s="125">
        <v>0</v>
      </c>
      <c r="N6" s="125"/>
      <c r="O6" s="111">
        <v>0</v>
      </c>
      <c r="P6" s="111">
        <v>150000</v>
      </c>
      <c r="Q6" s="111">
        <v>490000</v>
      </c>
      <c r="R6" s="113">
        <f>SUM(I6:Q6)</f>
        <v>193650000</v>
      </c>
    </row>
    <row r="7" spans="1:18">
      <c r="A7" s="90"/>
      <c r="B7" s="90"/>
      <c r="C7" s="104">
        <v>89</v>
      </c>
      <c r="D7" s="105" t="s">
        <v>25</v>
      </c>
      <c r="E7" s="105" t="s">
        <v>26</v>
      </c>
      <c r="F7" s="105">
        <v>2026</v>
      </c>
      <c r="G7" s="107" t="s">
        <v>122</v>
      </c>
      <c r="H7" s="108">
        <v>0</v>
      </c>
      <c r="I7" s="108">
        <v>5569800</v>
      </c>
      <c r="J7" s="112">
        <v>71323404</v>
      </c>
      <c r="K7" s="112">
        <v>11189171</v>
      </c>
      <c r="L7" s="112">
        <v>16289487</v>
      </c>
      <c r="M7" s="126">
        <v>0</v>
      </c>
      <c r="N7" s="126"/>
      <c r="O7" s="108">
        <v>0</v>
      </c>
      <c r="P7" s="108">
        <v>91050</v>
      </c>
      <c r="Q7" s="108">
        <v>311121</v>
      </c>
      <c r="R7" s="109">
        <f>SUM(I7:Q7)</f>
        <v>104774033</v>
      </c>
    </row>
    <row r="8" spans="1:18">
      <c r="A8" s="90"/>
      <c r="B8" s="90"/>
      <c r="C8" s="104">
        <v>89</v>
      </c>
      <c r="D8" s="105" t="s">
        <v>25</v>
      </c>
      <c r="E8" s="105" t="s">
        <v>26</v>
      </c>
      <c r="F8" s="105">
        <v>2026</v>
      </c>
      <c r="G8" s="110" t="s">
        <v>96</v>
      </c>
      <c r="H8" s="111">
        <v>0</v>
      </c>
      <c r="I8" s="111">
        <v>0</v>
      </c>
      <c r="J8" s="111">
        <v>0</v>
      </c>
      <c r="K8" s="111">
        <v>0</v>
      </c>
      <c r="L8" s="111">
        <v>0</v>
      </c>
      <c r="M8" s="125">
        <v>0</v>
      </c>
      <c r="N8" s="125"/>
      <c r="O8" s="111">
        <v>0</v>
      </c>
      <c r="P8" s="111">
        <v>0</v>
      </c>
      <c r="Q8" s="111">
        <v>0</v>
      </c>
      <c r="R8" s="113">
        <f>SUM(I8:Q8)</f>
        <v>0</v>
      </c>
    </row>
    <row r="9" spans="1:18">
      <c r="A9" s="90"/>
      <c r="B9" s="90"/>
      <c r="C9" s="104">
        <v>89</v>
      </c>
      <c r="D9" s="105" t="s">
        <v>25</v>
      </c>
      <c r="E9" s="105" t="s">
        <v>97</v>
      </c>
      <c r="F9" s="105">
        <v>2026</v>
      </c>
      <c r="G9" s="110"/>
      <c r="H9" s="111">
        <v>0</v>
      </c>
      <c r="I9" s="111"/>
      <c r="J9" s="111"/>
      <c r="K9" s="111"/>
      <c r="L9" s="111"/>
      <c r="M9" s="125">
        <v>0</v>
      </c>
      <c r="N9" s="125"/>
      <c r="O9" s="111">
        <v>0</v>
      </c>
      <c r="P9" s="111"/>
      <c r="Q9" s="111"/>
      <c r="R9" s="109">
        <f>SUM(I9:Q9)</f>
        <v>0</v>
      </c>
    </row>
    <row r="10" spans="1:18">
      <c r="A10" s="90"/>
      <c r="B10" s="90"/>
      <c r="C10" s="104">
        <v>89</v>
      </c>
      <c r="D10" s="105" t="s">
        <v>25</v>
      </c>
      <c r="E10" s="105" t="s">
        <v>98</v>
      </c>
      <c r="F10" s="105">
        <v>2026</v>
      </c>
      <c r="G10" s="110"/>
      <c r="H10" s="111">
        <v>0</v>
      </c>
      <c r="I10" s="108">
        <f>I7/I6*100</f>
        <v>37.131999999999998</v>
      </c>
      <c r="J10" s="108">
        <f t="shared" ref="J10:L10" si="0">J7/J6*100</f>
        <v>58.014807223035625</v>
      </c>
      <c r="K10" s="108">
        <f t="shared" si="0"/>
        <v>55.309792387543254</v>
      </c>
      <c r="L10" s="108">
        <f t="shared" si="0"/>
        <v>46.755129161882891</v>
      </c>
      <c r="M10" s="126">
        <v>0</v>
      </c>
      <c r="N10" s="126"/>
      <c r="O10" s="108">
        <v>0</v>
      </c>
      <c r="P10" s="108">
        <f t="shared" ref="P10:R10" si="1">P7/P6*100</f>
        <v>60.699999999999996</v>
      </c>
      <c r="Q10" s="108">
        <f t="shared" si="1"/>
        <v>63.494081632653064</v>
      </c>
      <c r="R10" s="108">
        <f t="shared" si="1"/>
        <v>54.104845339530087</v>
      </c>
    </row>
    <row r="11" spans="1:18">
      <c r="A11" s="90"/>
      <c r="B11" s="90"/>
      <c r="C11" s="104">
        <v>89</v>
      </c>
      <c r="D11" s="105" t="s">
        <v>25</v>
      </c>
      <c r="E11" s="105" t="s">
        <v>123</v>
      </c>
      <c r="F11" s="105">
        <v>2026</v>
      </c>
      <c r="G11" s="110" t="s">
        <v>93</v>
      </c>
      <c r="H11" s="111">
        <v>0</v>
      </c>
      <c r="I11" s="111">
        <v>10000000</v>
      </c>
      <c r="J11" s="111">
        <v>117940000</v>
      </c>
      <c r="K11" s="111">
        <v>19230000</v>
      </c>
      <c r="L11" s="111">
        <v>34840000</v>
      </c>
      <c r="M11" s="125">
        <v>0</v>
      </c>
      <c r="N11" s="125"/>
      <c r="O11" s="111">
        <v>0</v>
      </c>
      <c r="P11" s="111">
        <v>150000</v>
      </c>
      <c r="Q11" s="111">
        <v>240000</v>
      </c>
      <c r="R11" s="113">
        <f>SUM(I11:Q11)</f>
        <v>182400000</v>
      </c>
    </row>
    <row r="12" spans="1:18">
      <c r="A12" s="90"/>
      <c r="B12" s="90"/>
      <c r="C12" s="104">
        <v>89</v>
      </c>
      <c r="D12" s="105" t="s">
        <v>25</v>
      </c>
      <c r="E12" s="105" t="s">
        <v>123</v>
      </c>
      <c r="F12" s="105">
        <v>2026</v>
      </c>
      <c r="G12" s="110" t="s">
        <v>94</v>
      </c>
      <c r="H12" s="111">
        <v>0</v>
      </c>
      <c r="I12" s="111">
        <v>15000000</v>
      </c>
      <c r="J12" s="111">
        <v>122940000</v>
      </c>
      <c r="K12" s="111">
        <v>20230000</v>
      </c>
      <c r="L12" s="111">
        <v>34840000</v>
      </c>
      <c r="M12" s="125">
        <v>0</v>
      </c>
      <c r="N12" s="125"/>
      <c r="O12" s="111">
        <v>0</v>
      </c>
      <c r="P12" s="111">
        <v>150000</v>
      </c>
      <c r="Q12" s="111">
        <v>490000</v>
      </c>
      <c r="R12" s="113">
        <f>SUM(I12:Q12)</f>
        <v>193650000</v>
      </c>
    </row>
    <row r="13" spans="1:18">
      <c r="A13" s="90"/>
      <c r="B13" s="90"/>
      <c r="C13" s="104">
        <v>89</v>
      </c>
      <c r="D13" s="105" t="s">
        <v>25</v>
      </c>
      <c r="E13" s="105" t="s">
        <v>123</v>
      </c>
      <c r="F13" s="105">
        <v>2026</v>
      </c>
      <c r="G13" s="110" t="s">
        <v>122</v>
      </c>
      <c r="H13" s="111">
        <v>0</v>
      </c>
      <c r="I13" s="108">
        <v>5569800</v>
      </c>
      <c r="J13" s="112">
        <v>71323404</v>
      </c>
      <c r="K13" s="112">
        <v>11189171</v>
      </c>
      <c r="L13" s="112">
        <v>16289487</v>
      </c>
      <c r="M13" s="126">
        <v>0</v>
      </c>
      <c r="N13" s="126"/>
      <c r="O13" s="108">
        <v>0</v>
      </c>
      <c r="P13" s="108">
        <v>91050</v>
      </c>
      <c r="Q13" s="108">
        <v>311121</v>
      </c>
      <c r="R13" s="109">
        <f>SUM(I13:Q13)</f>
        <v>104774033</v>
      </c>
    </row>
    <row r="14" spans="1:18">
      <c r="A14" s="90"/>
      <c r="B14" s="90"/>
      <c r="C14" s="104">
        <v>89</v>
      </c>
      <c r="D14" s="105" t="s">
        <v>25</v>
      </c>
      <c r="E14" s="105" t="s">
        <v>123</v>
      </c>
      <c r="F14" s="105">
        <v>2026</v>
      </c>
      <c r="G14" s="110" t="s">
        <v>96</v>
      </c>
      <c r="H14" s="111">
        <v>0</v>
      </c>
      <c r="I14" s="111">
        <v>0</v>
      </c>
      <c r="J14" s="111">
        <v>0</v>
      </c>
      <c r="K14" s="111">
        <v>0</v>
      </c>
      <c r="L14" s="111">
        <v>0</v>
      </c>
      <c r="M14" s="125">
        <v>0</v>
      </c>
      <c r="N14" s="125"/>
      <c r="O14" s="111">
        <v>0</v>
      </c>
      <c r="P14" s="111">
        <v>0</v>
      </c>
      <c r="Q14" s="111">
        <v>0</v>
      </c>
      <c r="R14" s="113">
        <v>0</v>
      </c>
    </row>
    <row r="15" spans="1:18">
      <c r="A15" s="90"/>
      <c r="B15" s="90"/>
      <c r="C15" s="104">
        <v>89</v>
      </c>
      <c r="D15" s="105" t="s">
        <v>25</v>
      </c>
      <c r="E15" s="105" t="s">
        <v>124</v>
      </c>
      <c r="F15" s="105">
        <v>2026</v>
      </c>
      <c r="G15" s="110" t="s">
        <v>93</v>
      </c>
      <c r="H15" s="111">
        <v>65</v>
      </c>
      <c r="I15" s="127"/>
      <c r="J15" s="111"/>
      <c r="K15" s="111"/>
      <c r="L15" s="111"/>
      <c r="M15" s="125"/>
      <c r="N15" s="125"/>
      <c r="O15" s="111"/>
      <c r="P15" s="111"/>
      <c r="Q15" s="111"/>
      <c r="R15" s="113">
        <v>0</v>
      </c>
    </row>
    <row r="16" spans="1:18">
      <c r="A16" s="90"/>
      <c r="B16" s="90"/>
      <c r="C16" s="104">
        <v>89</v>
      </c>
      <c r="D16" s="105" t="s">
        <v>25</v>
      </c>
      <c r="E16" s="105" t="s">
        <v>124</v>
      </c>
      <c r="F16" s="105">
        <v>2026</v>
      </c>
      <c r="G16" s="110" t="s">
        <v>94</v>
      </c>
      <c r="H16" s="111">
        <v>70</v>
      </c>
      <c r="I16" s="111"/>
      <c r="J16" s="111"/>
      <c r="K16" s="111"/>
      <c r="L16" s="111"/>
      <c r="M16" s="125"/>
      <c r="N16" s="125"/>
      <c r="O16" s="111"/>
      <c r="P16" s="111"/>
      <c r="Q16" s="111"/>
      <c r="R16" s="113">
        <v>0</v>
      </c>
    </row>
    <row r="17" spans="1:18">
      <c r="A17" s="90"/>
      <c r="B17" s="90"/>
      <c r="C17" s="104">
        <v>89</v>
      </c>
      <c r="D17" s="105" t="s">
        <v>25</v>
      </c>
      <c r="E17" s="105" t="s">
        <v>124</v>
      </c>
      <c r="F17" s="105">
        <v>2026</v>
      </c>
      <c r="G17" s="110" t="s">
        <v>125</v>
      </c>
      <c r="H17" s="128">
        <v>62</v>
      </c>
      <c r="I17" s="111"/>
      <c r="J17" s="111"/>
      <c r="K17" s="111"/>
      <c r="L17" s="111"/>
      <c r="M17" s="125"/>
      <c r="N17" s="125"/>
      <c r="O17" s="111"/>
      <c r="P17" s="111"/>
      <c r="Q17" s="111"/>
      <c r="R17" s="113">
        <v>0</v>
      </c>
    </row>
    <row r="18" spans="1:18">
      <c r="A18" s="90"/>
      <c r="B18" s="117"/>
      <c r="C18" s="117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</row>
    <row r="19" spans="1:18">
      <c r="A19" s="90"/>
      <c r="B19" s="90"/>
      <c r="C19" s="90"/>
      <c r="D19" s="90"/>
      <c r="E19" s="118" t="s">
        <v>99</v>
      </c>
      <c r="F19" s="119" t="s">
        <v>58</v>
      </c>
      <c r="G19" s="119" t="s">
        <v>66</v>
      </c>
      <c r="H19" s="119"/>
      <c r="I19" s="118" t="s">
        <v>126</v>
      </c>
      <c r="J19" s="119" t="s">
        <v>58</v>
      </c>
      <c r="K19" s="119" t="s">
        <v>127</v>
      </c>
      <c r="L19" s="119"/>
      <c r="M19" s="119"/>
      <c r="N19" s="90"/>
      <c r="O19" s="90"/>
      <c r="P19" s="90"/>
      <c r="Q19" s="90"/>
      <c r="R19" s="90"/>
    </row>
    <row r="20" spans="1:18">
      <c r="A20" s="90"/>
      <c r="B20" s="90"/>
      <c r="C20" s="90"/>
      <c r="D20" s="90"/>
      <c r="E20" s="118" t="s">
        <v>103</v>
      </c>
      <c r="F20" s="119" t="s">
        <v>59</v>
      </c>
      <c r="G20" s="119"/>
      <c r="H20" s="119"/>
      <c r="I20" s="118" t="s">
        <v>128</v>
      </c>
      <c r="J20" s="119" t="s">
        <v>59</v>
      </c>
      <c r="K20" s="119"/>
      <c r="L20" s="119"/>
      <c r="M20" s="119"/>
      <c r="N20" s="90"/>
      <c r="O20" s="90"/>
      <c r="P20" s="90"/>
      <c r="Q20" s="90"/>
      <c r="R20" s="90"/>
    </row>
    <row r="21" spans="1:18">
      <c r="A21" s="90"/>
      <c r="B21" s="90"/>
      <c r="C21" s="90"/>
      <c r="D21" s="90"/>
      <c r="E21" s="118"/>
      <c r="F21" s="119" t="s">
        <v>60</v>
      </c>
      <c r="G21" s="119" t="s">
        <v>71</v>
      </c>
      <c r="H21" s="119"/>
      <c r="I21" s="118"/>
      <c r="J21" s="119" t="s">
        <v>60</v>
      </c>
      <c r="K21" s="119" t="s">
        <v>71</v>
      </c>
      <c r="L21" s="119"/>
      <c r="M21" s="119"/>
      <c r="N21" s="90"/>
      <c r="O21" s="90"/>
      <c r="P21" s="90"/>
      <c r="Q21" s="90"/>
      <c r="R21" s="90"/>
    </row>
    <row r="22" spans="1:18">
      <c r="A22" s="90"/>
      <c r="B22" s="90"/>
      <c r="C22" s="117"/>
      <c r="D22" s="117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</row>
  </sheetData>
  <mergeCells count="19">
    <mergeCell ref="C22:D22"/>
    <mergeCell ref="M13:N13"/>
    <mergeCell ref="M14:N14"/>
    <mergeCell ref="M15:N15"/>
    <mergeCell ref="M16:N16"/>
    <mergeCell ref="M17:N17"/>
    <mergeCell ref="B18:C18"/>
    <mergeCell ref="M7:N7"/>
    <mergeCell ref="M8:N8"/>
    <mergeCell ref="M9:N9"/>
    <mergeCell ref="M10:N10"/>
    <mergeCell ref="M11:N11"/>
    <mergeCell ref="M12:N12"/>
    <mergeCell ref="C2:R2"/>
    <mergeCell ref="C3:R3"/>
    <mergeCell ref="A4:B4"/>
    <mergeCell ref="M4:N4"/>
    <mergeCell ref="M5:N5"/>
    <mergeCell ref="M6:N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B6E6A-2EE1-4478-8EF7-D02C17A72262}">
  <dimension ref="A1:M50"/>
  <sheetViews>
    <sheetView topLeftCell="A22" workbookViewId="0">
      <selection activeCell="D53" sqref="D53"/>
    </sheetView>
  </sheetViews>
  <sheetFormatPr defaultRowHeight="15"/>
  <cols>
    <col min="1" max="1" width="11.28515625" customWidth="1"/>
    <col min="2" max="2" width="37.5703125" customWidth="1"/>
    <col min="3" max="3" width="16.28515625" customWidth="1"/>
    <col min="5" max="5" width="13.42578125" customWidth="1"/>
    <col min="6" max="6" width="8.7109375" customWidth="1"/>
    <col min="7" max="7" width="13.42578125" customWidth="1"/>
    <col min="8" max="8" width="14.28515625" customWidth="1"/>
    <col min="9" max="9" width="18.7109375" customWidth="1"/>
    <col min="10" max="10" width="20.140625" customWidth="1"/>
    <col min="11" max="11" width="13.140625" customWidth="1"/>
    <col min="12" max="12" width="13.28515625" customWidth="1"/>
    <col min="13" max="13" width="11.7109375" customWidth="1"/>
  </cols>
  <sheetData>
    <row r="1" spans="1:13">
      <c r="A1" s="129" t="s">
        <v>129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</row>
    <row r="2" spans="1:13" ht="15.75" thickBot="1">
      <c r="A2" s="130" t="s">
        <v>130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</row>
    <row r="3" spans="1:13" ht="16.5" thickTop="1" thickBot="1">
      <c r="A3" s="131" t="s">
        <v>131</v>
      </c>
      <c r="B3" s="132" t="s">
        <v>132</v>
      </c>
      <c r="C3" s="132"/>
      <c r="D3" s="132"/>
      <c r="E3" s="133" t="s">
        <v>3</v>
      </c>
      <c r="F3" s="133"/>
      <c r="G3" s="134">
        <v>89</v>
      </c>
      <c r="H3" s="134"/>
      <c r="I3" s="134"/>
      <c r="J3" s="134"/>
      <c r="K3" s="134"/>
      <c r="L3" s="134"/>
      <c r="M3" s="134"/>
    </row>
    <row r="4" spans="1:13" ht="13.5" customHeight="1" thickTop="1">
      <c r="A4" s="131"/>
      <c r="B4" s="132"/>
      <c r="C4" s="132"/>
      <c r="D4" s="132"/>
      <c r="E4" s="133"/>
      <c r="F4" s="133"/>
      <c r="G4" s="134"/>
      <c r="H4" s="134"/>
      <c r="I4" s="134"/>
      <c r="J4" s="134"/>
      <c r="K4" s="134"/>
      <c r="L4" s="134"/>
      <c r="M4" s="134"/>
    </row>
    <row r="5" spans="1:13">
      <c r="A5" s="135" t="s">
        <v>133</v>
      </c>
      <c r="B5" s="136" t="s">
        <v>26</v>
      </c>
      <c r="C5" s="136"/>
      <c r="D5" s="136"/>
      <c r="E5" s="137" t="s">
        <v>134</v>
      </c>
      <c r="F5" s="137"/>
      <c r="G5" s="138" t="s">
        <v>25</v>
      </c>
      <c r="H5" s="138"/>
      <c r="I5" s="138"/>
      <c r="J5" s="138"/>
      <c r="K5" s="138"/>
      <c r="L5" s="138"/>
      <c r="M5" s="138"/>
    </row>
    <row r="6" spans="1:13" ht="21" customHeight="1" thickBot="1">
      <c r="A6" s="139" t="s">
        <v>4</v>
      </c>
      <c r="B6" s="139"/>
      <c r="C6" s="140" t="s">
        <v>135</v>
      </c>
      <c r="D6" s="140"/>
      <c r="E6" s="140"/>
      <c r="F6" s="140"/>
      <c r="G6" s="140"/>
      <c r="H6" s="140"/>
      <c r="I6" s="140"/>
      <c r="J6" s="140"/>
      <c r="K6" s="140"/>
      <c r="L6" s="140"/>
      <c r="M6" s="140"/>
    </row>
    <row r="7" spans="1:13" ht="32.25" customHeight="1" thickTop="1" thickBot="1">
      <c r="A7" s="139"/>
      <c r="B7" s="139"/>
      <c r="C7" s="141" t="s">
        <v>136</v>
      </c>
      <c r="D7" s="142">
        <v>2025</v>
      </c>
      <c r="E7" s="143" t="s">
        <v>6</v>
      </c>
      <c r="F7" s="143"/>
      <c r="G7" s="143" t="s">
        <v>6</v>
      </c>
      <c r="H7" s="143"/>
      <c r="I7" s="144" t="s">
        <v>6</v>
      </c>
      <c r="J7" s="143" t="s">
        <v>6</v>
      </c>
      <c r="K7" s="143"/>
      <c r="L7" s="145" t="s">
        <v>137</v>
      </c>
      <c r="M7" s="146" t="s">
        <v>8</v>
      </c>
    </row>
    <row r="8" spans="1:13" ht="59.25" customHeight="1" thickTop="1" thickBot="1">
      <c r="A8" s="139"/>
      <c r="B8" s="139"/>
      <c r="C8" s="147" t="s">
        <v>138</v>
      </c>
      <c r="D8" s="148" t="s">
        <v>10</v>
      </c>
      <c r="E8" s="149" t="s">
        <v>139</v>
      </c>
      <c r="F8" s="150" t="s">
        <v>10</v>
      </c>
      <c r="G8" s="149" t="s">
        <v>69</v>
      </c>
      <c r="H8" s="150" t="s">
        <v>10</v>
      </c>
      <c r="I8" s="151" t="s">
        <v>140</v>
      </c>
      <c r="J8" s="149" t="s">
        <v>141</v>
      </c>
      <c r="K8" s="150" t="s">
        <v>10</v>
      </c>
      <c r="L8" s="145"/>
      <c r="M8" s="146"/>
    </row>
    <row r="9" spans="1:13" ht="23.25" customHeight="1" thickTop="1" thickBot="1">
      <c r="A9" s="139"/>
      <c r="B9" s="139"/>
      <c r="C9" s="152" t="s">
        <v>12</v>
      </c>
      <c r="D9" s="152" t="s">
        <v>13</v>
      </c>
      <c r="E9" s="152" t="s">
        <v>14</v>
      </c>
      <c r="F9" s="152" t="s">
        <v>15</v>
      </c>
      <c r="G9" s="152" t="s">
        <v>16</v>
      </c>
      <c r="H9" s="152" t="s">
        <v>17</v>
      </c>
      <c r="I9" s="152" t="s">
        <v>18</v>
      </c>
      <c r="J9" s="152" t="s">
        <v>19</v>
      </c>
      <c r="K9" s="152" t="s">
        <v>20</v>
      </c>
      <c r="L9" s="152" t="s">
        <v>142</v>
      </c>
      <c r="M9" s="153" t="s">
        <v>21</v>
      </c>
    </row>
    <row r="10" spans="1:13" ht="15.75" thickTop="1">
      <c r="A10" s="154" t="s">
        <v>30</v>
      </c>
      <c r="B10" s="154"/>
      <c r="C10" s="155"/>
      <c r="D10" s="156"/>
      <c r="E10" s="155"/>
      <c r="F10" s="156"/>
      <c r="G10" s="155"/>
      <c r="H10" s="156"/>
      <c r="I10" s="157"/>
      <c r="J10" s="155"/>
      <c r="K10" s="156"/>
      <c r="L10" s="155"/>
      <c r="M10" s="158"/>
    </row>
    <row r="11" spans="1:13">
      <c r="A11" s="159" t="s">
        <v>23</v>
      </c>
      <c r="B11" s="160" t="s">
        <v>24</v>
      </c>
      <c r="C11" s="155"/>
      <c r="D11" s="156"/>
      <c r="E11" s="155"/>
      <c r="F11" s="156"/>
      <c r="G11" s="155"/>
      <c r="H11" s="156"/>
      <c r="I11" s="161"/>
      <c r="J11" s="155"/>
      <c r="K11" s="156"/>
      <c r="L11" s="155"/>
      <c r="M11" s="158"/>
    </row>
    <row r="12" spans="1:13">
      <c r="A12" s="162" t="s">
        <v>32</v>
      </c>
      <c r="B12" s="163" t="s">
        <v>33</v>
      </c>
      <c r="C12" s="164">
        <v>96609823</v>
      </c>
      <c r="D12" s="165">
        <v>68.5</v>
      </c>
      <c r="E12" s="166">
        <v>117940000</v>
      </c>
      <c r="F12" s="167">
        <f>E12/E27*100</f>
        <v>64.660087719298247</v>
      </c>
      <c r="G12" s="166">
        <v>122940000</v>
      </c>
      <c r="H12" s="167">
        <f>G12/G27*100</f>
        <v>63.485670023237795</v>
      </c>
      <c r="I12" s="166">
        <f>G12-E12</f>
        <v>5000000</v>
      </c>
      <c r="J12" s="164">
        <v>71323404</v>
      </c>
      <c r="K12" s="166">
        <f>J12/J27*100</f>
        <v>68.073550246939533</v>
      </c>
      <c r="L12" s="166">
        <f>G12-J12</f>
        <v>51616596</v>
      </c>
      <c r="M12" s="168">
        <f>J12/G12*100</f>
        <v>58.014807223035625</v>
      </c>
    </row>
    <row r="13" spans="1:13">
      <c r="A13" s="162" t="s">
        <v>34</v>
      </c>
      <c r="B13" s="163" t="s">
        <v>35</v>
      </c>
      <c r="C13" s="169">
        <v>14966472</v>
      </c>
      <c r="D13" s="165">
        <v>10.7</v>
      </c>
      <c r="E13" s="166">
        <v>19230000</v>
      </c>
      <c r="F13" s="167">
        <f>E13/E27*100</f>
        <v>10.542763157894736</v>
      </c>
      <c r="G13" s="166">
        <v>20230000</v>
      </c>
      <c r="H13" s="166">
        <v>9.6</v>
      </c>
      <c r="I13" s="166">
        <f t="shared" ref="I13:I18" si="0">G13-E13</f>
        <v>1000000</v>
      </c>
      <c r="J13" s="169">
        <v>11189171</v>
      </c>
      <c r="K13" s="166">
        <f>J13/J27*100</f>
        <v>10.679335976310085</v>
      </c>
      <c r="L13" s="166">
        <f t="shared" ref="L13:L26" si="1">G13-J13</f>
        <v>9040829</v>
      </c>
      <c r="M13" s="168">
        <f t="shared" ref="M13:M14" si="2">J13/G13*100</f>
        <v>55.309792387543254</v>
      </c>
    </row>
    <row r="14" spans="1:13">
      <c r="A14" s="162" t="s">
        <v>36</v>
      </c>
      <c r="B14" s="163" t="s">
        <v>37</v>
      </c>
      <c r="C14" s="164">
        <v>28471795</v>
      </c>
      <c r="D14" s="165">
        <v>20.3</v>
      </c>
      <c r="E14" s="166">
        <v>34840000</v>
      </c>
      <c r="F14" s="167">
        <f>E14/E27*100</f>
        <v>19.100877192982459</v>
      </c>
      <c r="G14" s="166">
        <v>34840000</v>
      </c>
      <c r="H14" s="167">
        <f>G14/G27*100</f>
        <v>17.991221275497029</v>
      </c>
      <c r="I14" s="166">
        <f t="shared" si="0"/>
        <v>0</v>
      </c>
      <c r="J14" s="164">
        <v>16289487</v>
      </c>
      <c r="K14" s="166">
        <f>J14/J27*100</f>
        <v>15.547255873981678</v>
      </c>
      <c r="L14" s="166">
        <f t="shared" si="1"/>
        <v>18550513</v>
      </c>
      <c r="M14" s="168">
        <f t="shared" si="2"/>
        <v>46.755129161882891</v>
      </c>
    </row>
    <row r="15" spans="1:13">
      <c r="A15" s="162" t="s">
        <v>38</v>
      </c>
      <c r="B15" s="163" t="s">
        <v>39</v>
      </c>
      <c r="C15" s="170">
        <v>0</v>
      </c>
      <c r="D15" s="165">
        <v>0</v>
      </c>
      <c r="E15" s="166">
        <v>0</v>
      </c>
      <c r="F15" s="167">
        <v>0</v>
      </c>
      <c r="G15" s="166">
        <v>0</v>
      </c>
      <c r="H15" s="167">
        <v>0</v>
      </c>
      <c r="I15" s="166">
        <f t="shared" si="0"/>
        <v>0</v>
      </c>
      <c r="J15" s="170"/>
      <c r="K15" s="166">
        <f t="shared" ref="K15" si="3">J15/J28*100</f>
        <v>0</v>
      </c>
      <c r="L15" s="166">
        <f t="shared" si="1"/>
        <v>0</v>
      </c>
      <c r="M15" s="168"/>
    </row>
    <row r="16" spans="1:13">
      <c r="A16" s="162" t="s">
        <v>40</v>
      </c>
      <c r="B16" s="163" t="s">
        <v>41</v>
      </c>
      <c r="C16" s="170">
        <v>0</v>
      </c>
      <c r="D16" s="165">
        <v>0</v>
      </c>
      <c r="E16" s="166">
        <v>0</v>
      </c>
      <c r="F16" s="167">
        <v>0</v>
      </c>
      <c r="G16" s="166">
        <v>0</v>
      </c>
      <c r="H16" s="167">
        <v>0</v>
      </c>
      <c r="I16" s="166">
        <f t="shared" si="0"/>
        <v>0</v>
      </c>
      <c r="J16" s="170"/>
      <c r="K16" s="166"/>
      <c r="L16" s="166">
        <f t="shared" si="1"/>
        <v>0</v>
      </c>
      <c r="M16" s="168"/>
    </row>
    <row r="17" spans="1:13">
      <c r="A17" s="162" t="s">
        <v>42</v>
      </c>
      <c r="B17" s="163" t="s">
        <v>43</v>
      </c>
      <c r="C17" s="170">
        <v>108280</v>
      </c>
      <c r="D17" s="165">
        <v>0.06</v>
      </c>
      <c r="E17" s="166">
        <v>150000</v>
      </c>
      <c r="F17" s="167">
        <f>E17/E27*100</f>
        <v>8.223684210526315E-2</v>
      </c>
      <c r="G17" s="166">
        <v>150000</v>
      </c>
      <c r="H17" s="167">
        <f>G17/G27*100</f>
        <v>7.7459333849728904E-2</v>
      </c>
      <c r="I17" s="166">
        <f t="shared" si="0"/>
        <v>0</v>
      </c>
      <c r="J17" s="170">
        <v>91050</v>
      </c>
      <c r="K17" s="171">
        <v>0.08</v>
      </c>
      <c r="L17" s="166">
        <f t="shared" si="1"/>
        <v>58950</v>
      </c>
      <c r="M17" s="168">
        <f t="shared" ref="M17:M19" si="4">J17/G17*100</f>
        <v>60.699999999999996</v>
      </c>
    </row>
    <row r="18" spans="1:13">
      <c r="A18" s="162" t="s">
        <v>44</v>
      </c>
      <c r="B18" s="163" t="s">
        <v>45</v>
      </c>
      <c r="C18" s="164">
        <v>748049</v>
      </c>
      <c r="D18" s="165">
        <v>0.4</v>
      </c>
      <c r="E18" s="166">
        <v>240000</v>
      </c>
      <c r="F18" s="167">
        <f>E18/E27*100</f>
        <v>0.13157894736842105</v>
      </c>
      <c r="G18" s="166">
        <v>490000</v>
      </c>
      <c r="H18" s="167">
        <f>G18/G27*100</f>
        <v>0.25303382390911439</v>
      </c>
      <c r="I18" s="166">
        <f t="shared" si="0"/>
        <v>250000</v>
      </c>
      <c r="J18" s="164">
        <v>311121</v>
      </c>
      <c r="K18" s="171">
        <v>0.33</v>
      </c>
      <c r="L18" s="166">
        <f t="shared" si="1"/>
        <v>178879</v>
      </c>
      <c r="M18" s="168">
        <f t="shared" si="4"/>
        <v>63.494081632653064</v>
      </c>
    </row>
    <row r="19" spans="1:13">
      <c r="A19" s="162"/>
      <c r="B19" s="172" t="s">
        <v>143</v>
      </c>
      <c r="C19" s="173">
        <f>SUM(C11:C18)</f>
        <v>140904419</v>
      </c>
      <c r="D19" s="166"/>
      <c r="E19" s="174">
        <f>SUM(E12:E18)</f>
        <v>172400000</v>
      </c>
      <c r="F19" s="174"/>
      <c r="G19" s="174">
        <f>SUM(G12:G18)</f>
        <v>178650000</v>
      </c>
      <c r="H19" s="174"/>
      <c r="I19" s="174">
        <f>I14+I17+I18</f>
        <v>250000</v>
      </c>
      <c r="J19" s="173">
        <f>J12+J13+J14+J17+J18</f>
        <v>99204233</v>
      </c>
      <c r="K19" s="174"/>
      <c r="L19" s="174">
        <f t="shared" si="1"/>
        <v>79445767</v>
      </c>
      <c r="M19" s="168">
        <f t="shared" si="4"/>
        <v>55.529937307584667</v>
      </c>
    </row>
    <row r="20" spans="1:13">
      <c r="A20" s="162" t="s">
        <v>47</v>
      </c>
      <c r="B20" s="163" t="s">
        <v>48</v>
      </c>
      <c r="C20" s="170">
        <v>0</v>
      </c>
      <c r="D20" s="166">
        <f t="shared" ref="D20" si="5">C20/ C35</f>
        <v>0</v>
      </c>
      <c r="E20" s="166">
        <v>0</v>
      </c>
      <c r="F20" s="166">
        <v>0</v>
      </c>
      <c r="G20" s="166">
        <v>0</v>
      </c>
      <c r="H20" s="166">
        <v>0</v>
      </c>
      <c r="I20" s="166">
        <v>0</v>
      </c>
      <c r="J20" s="170">
        <v>0</v>
      </c>
      <c r="K20" s="166">
        <v>0</v>
      </c>
      <c r="L20" s="166">
        <f t="shared" si="1"/>
        <v>0</v>
      </c>
      <c r="M20" s="168"/>
    </row>
    <row r="21" spans="1:13">
      <c r="A21" s="162" t="s">
        <v>49</v>
      </c>
      <c r="B21" s="163" t="s">
        <v>50</v>
      </c>
      <c r="C21" s="169">
        <v>0</v>
      </c>
      <c r="D21" s="166"/>
      <c r="E21" s="166">
        <v>10000000</v>
      </c>
      <c r="F21" s="166">
        <f>E21/E27*100</f>
        <v>5.4824561403508767</v>
      </c>
      <c r="G21" s="166">
        <v>15000000</v>
      </c>
      <c r="H21" s="166"/>
      <c r="I21" s="166">
        <f>G21-E21</f>
        <v>5000000</v>
      </c>
      <c r="J21" s="169">
        <v>0</v>
      </c>
      <c r="K21" s="166"/>
      <c r="L21" s="166"/>
      <c r="M21" s="168">
        <f t="shared" ref="M21:M30" si="6">J21/G21*100</f>
        <v>0</v>
      </c>
    </row>
    <row r="22" spans="1:13">
      <c r="A22" s="162"/>
      <c r="B22" s="163" t="s">
        <v>144</v>
      </c>
      <c r="C22" s="170">
        <v>0</v>
      </c>
      <c r="D22" s="166"/>
      <c r="E22" s="166">
        <v>10000000</v>
      </c>
      <c r="F22" s="166">
        <f>E22/E27*100</f>
        <v>5.4824561403508767</v>
      </c>
      <c r="G22" s="166">
        <v>15000000</v>
      </c>
      <c r="H22" s="170">
        <f>G22/G27*100</f>
        <v>7.7459333849728891</v>
      </c>
      <c r="I22" s="166">
        <f t="shared" ref="I22:I26" si="7">G22-E22</f>
        <v>5000000</v>
      </c>
      <c r="J22" s="170">
        <v>5569800</v>
      </c>
      <c r="K22" s="166"/>
      <c r="L22" s="166">
        <f t="shared" si="1"/>
        <v>9430200</v>
      </c>
      <c r="M22" s="168">
        <f t="shared" si="6"/>
        <v>37.131999999999998</v>
      </c>
    </row>
    <row r="23" spans="1:13">
      <c r="A23" s="162" t="s">
        <v>47</v>
      </c>
      <c r="B23" s="163" t="s">
        <v>48</v>
      </c>
      <c r="C23" s="170">
        <v>0</v>
      </c>
      <c r="D23" s="166"/>
      <c r="E23" s="166">
        <v>0</v>
      </c>
      <c r="F23" s="166">
        <v>0</v>
      </c>
      <c r="G23" s="166">
        <v>0</v>
      </c>
      <c r="H23" s="166">
        <v>0</v>
      </c>
      <c r="I23" s="166">
        <f t="shared" si="7"/>
        <v>0</v>
      </c>
      <c r="J23" s="170">
        <v>0</v>
      </c>
      <c r="K23" s="166">
        <v>0</v>
      </c>
      <c r="L23" s="166">
        <f t="shared" si="1"/>
        <v>0</v>
      </c>
      <c r="M23" s="168"/>
    </row>
    <row r="24" spans="1:13">
      <c r="A24" s="162" t="s">
        <v>49</v>
      </c>
      <c r="B24" s="163" t="s">
        <v>50</v>
      </c>
      <c r="C24" s="170">
        <v>0</v>
      </c>
      <c r="D24" s="166"/>
      <c r="E24" s="166">
        <v>0</v>
      </c>
      <c r="F24" s="166">
        <v>0</v>
      </c>
      <c r="G24" s="166">
        <v>0</v>
      </c>
      <c r="H24" s="166">
        <v>0</v>
      </c>
      <c r="I24" s="166">
        <f t="shared" si="7"/>
        <v>0</v>
      </c>
      <c r="J24" s="170">
        <v>0</v>
      </c>
      <c r="K24" s="166">
        <v>0</v>
      </c>
      <c r="L24" s="166">
        <f t="shared" si="1"/>
        <v>0</v>
      </c>
      <c r="M24" s="168"/>
    </row>
    <row r="25" spans="1:13">
      <c r="A25" s="162"/>
      <c r="B25" s="163" t="s">
        <v>145</v>
      </c>
      <c r="C25" s="170">
        <v>0</v>
      </c>
      <c r="D25" s="166"/>
      <c r="E25" s="166">
        <v>0</v>
      </c>
      <c r="F25" s="166">
        <v>0</v>
      </c>
      <c r="G25" s="166">
        <v>0</v>
      </c>
      <c r="H25" s="166">
        <v>0</v>
      </c>
      <c r="I25" s="166">
        <f t="shared" si="7"/>
        <v>0</v>
      </c>
      <c r="J25" s="170">
        <v>0</v>
      </c>
      <c r="K25" s="166">
        <v>0</v>
      </c>
      <c r="L25" s="166">
        <f t="shared" si="1"/>
        <v>0</v>
      </c>
      <c r="M25" s="168"/>
    </row>
    <row r="26" spans="1:13">
      <c r="A26" s="162"/>
      <c r="B26" s="172" t="s">
        <v>146</v>
      </c>
      <c r="C26" s="173">
        <f>C22</f>
        <v>0</v>
      </c>
      <c r="D26" s="166"/>
      <c r="E26" s="174">
        <v>10000000</v>
      </c>
      <c r="F26" s="174"/>
      <c r="G26" s="174">
        <v>15000000</v>
      </c>
      <c r="H26" s="174"/>
      <c r="I26" s="174">
        <f t="shared" si="7"/>
        <v>5000000</v>
      </c>
      <c r="J26" s="173">
        <f>J22</f>
        <v>5569800</v>
      </c>
      <c r="K26" s="174"/>
      <c r="L26" s="174">
        <f t="shared" si="1"/>
        <v>9430200</v>
      </c>
      <c r="M26" s="168">
        <f t="shared" si="6"/>
        <v>37.131999999999998</v>
      </c>
    </row>
    <row r="27" spans="1:13">
      <c r="A27" s="162"/>
      <c r="B27" s="163" t="s">
        <v>147</v>
      </c>
      <c r="C27" s="173">
        <f>C19+C26</f>
        <v>140904419</v>
      </c>
      <c r="D27" s="174">
        <v>0</v>
      </c>
      <c r="E27" s="174">
        <f>E19+E26</f>
        <v>182400000</v>
      </c>
      <c r="F27" s="174"/>
      <c r="G27" s="174">
        <f>G19+G26</f>
        <v>193650000</v>
      </c>
      <c r="H27" s="174"/>
      <c r="I27" s="174"/>
      <c r="J27" s="173">
        <f>J19+J26</f>
        <v>104774033</v>
      </c>
      <c r="K27" s="174">
        <v>0</v>
      </c>
      <c r="L27" s="174">
        <f>G27-J27</f>
        <v>88875967</v>
      </c>
      <c r="M27" s="175">
        <f t="shared" si="6"/>
        <v>54.104845339530087</v>
      </c>
    </row>
    <row r="28" spans="1:13">
      <c r="A28" s="162"/>
      <c r="B28" s="163" t="s">
        <v>148</v>
      </c>
      <c r="C28" s="170">
        <v>1416780</v>
      </c>
      <c r="D28" s="166"/>
      <c r="E28" s="166">
        <v>5043390</v>
      </c>
      <c r="F28" s="166"/>
      <c r="G28" s="166">
        <v>5043390</v>
      </c>
      <c r="H28" s="166"/>
      <c r="I28" s="166">
        <f t="shared" ref="I28:I29" si="8">G28-E28</f>
        <v>0</v>
      </c>
      <c r="J28" s="170">
        <v>177000</v>
      </c>
      <c r="K28" s="166"/>
      <c r="L28" s="166">
        <f t="shared" ref="L28:L29" si="9">G28-J28</f>
        <v>4866390</v>
      </c>
      <c r="M28" s="175">
        <f t="shared" si="6"/>
        <v>3.5095441756437631</v>
      </c>
    </row>
    <row r="29" spans="1:13">
      <c r="A29" s="162"/>
      <c r="B29" s="163" t="s">
        <v>149</v>
      </c>
      <c r="C29" s="170">
        <v>0</v>
      </c>
      <c r="D29" s="166"/>
      <c r="E29" s="166">
        <v>12370119</v>
      </c>
      <c r="F29" s="166"/>
      <c r="G29" s="166">
        <v>12370119</v>
      </c>
      <c r="H29" s="166"/>
      <c r="I29" s="166">
        <f t="shared" si="8"/>
        <v>0</v>
      </c>
      <c r="J29" s="170">
        <v>0</v>
      </c>
      <c r="K29" s="166"/>
      <c r="L29" s="166">
        <f t="shared" si="9"/>
        <v>12370119</v>
      </c>
      <c r="M29" s="175">
        <f t="shared" si="6"/>
        <v>0</v>
      </c>
    </row>
    <row r="30" spans="1:13" ht="15.75" thickBot="1">
      <c r="A30" s="162"/>
      <c r="B30" s="172" t="s">
        <v>150</v>
      </c>
      <c r="C30" s="173">
        <f>C27+C28+C29</f>
        <v>142321199</v>
      </c>
      <c r="D30" s="174"/>
      <c r="E30" s="174">
        <f>E27+E28+E29</f>
        <v>199813509</v>
      </c>
      <c r="F30" s="174"/>
      <c r="G30" s="174">
        <f>G27+G28+G29</f>
        <v>211063509</v>
      </c>
      <c r="H30" s="174"/>
      <c r="I30" s="174">
        <f>I12+I13+I19+I26</f>
        <v>11250000</v>
      </c>
      <c r="J30" s="173">
        <f>J27+J28+J29</f>
        <v>104951033</v>
      </c>
      <c r="K30" s="174"/>
      <c r="L30" s="174">
        <f>G30-J30</f>
        <v>106112476</v>
      </c>
      <c r="M30" s="175">
        <f t="shared" si="6"/>
        <v>49.72485935501053</v>
      </c>
    </row>
    <row r="31" spans="1:13" ht="15.75" thickTop="1">
      <c r="A31" s="176" t="s">
        <v>151</v>
      </c>
      <c r="B31" s="176"/>
      <c r="C31" s="177"/>
      <c r="D31" s="178"/>
      <c r="E31" s="177"/>
      <c r="F31" s="178"/>
      <c r="G31" s="177"/>
      <c r="H31" s="178"/>
      <c r="I31" s="179"/>
      <c r="J31" s="177"/>
      <c r="K31" s="178"/>
      <c r="L31" s="177"/>
      <c r="M31" s="180"/>
    </row>
    <row r="32" spans="1:13">
      <c r="A32" s="159" t="s">
        <v>31</v>
      </c>
      <c r="B32" s="160" t="s">
        <v>24</v>
      </c>
      <c r="C32" s="181"/>
      <c r="D32" s="182"/>
      <c r="E32" s="181"/>
      <c r="F32" s="182"/>
      <c r="G32" s="181"/>
      <c r="H32" s="182"/>
      <c r="I32" s="183"/>
      <c r="J32" s="181"/>
      <c r="K32" s="182"/>
      <c r="L32" s="181"/>
      <c r="M32" s="184"/>
    </row>
    <row r="33" spans="1:13">
      <c r="A33" s="185"/>
      <c r="B33" s="186" t="s">
        <v>152</v>
      </c>
      <c r="C33" s="187">
        <f>C12+C13+C14+C17+C18</f>
        <v>140904419</v>
      </c>
      <c r="D33" s="188"/>
      <c r="E33" s="188">
        <v>172400000</v>
      </c>
      <c r="F33" s="188"/>
      <c r="G33" s="188">
        <v>178650000</v>
      </c>
      <c r="H33" s="188"/>
      <c r="I33" s="188">
        <v>0</v>
      </c>
      <c r="J33" s="187">
        <f>J12+J13+J14+J17+J18</f>
        <v>99204233</v>
      </c>
      <c r="K33" s="188"/>
      <c r="L33" s="188">
        <f>G33-J33</f>
        <v>79445767</v>
      </c>
      <c r="M33" s="189">
        <f>J33/G33*100</f>
        <v>55.529937307584667</v>
      </c>
    </row>
    <row r="34" spans="1:13">
      <c r="A34" s="190" t="s">
        <v>153</v>
      </c>
      <c r="B34" s="191" t="s">
        <v>154</v>
      </c>
      <c r="C34" s="187"/>
      <c r="D34" s="188"/>
      <c r="E34" s="188"/>
      <c r="F34" s="188"/>
      <c r="G34" s="188"/>
      <c r="H34" s="188"/>
      <c r="I34" s="188"/>
      <c r="J34" s="187"/>
      <c r="K34" s="188"/>
      <c r="L34" s="188">
        <f t="shared" ref="L34:L35" si="10">G34-J34</f>
        <v>0</v>
      </c>
      <c r="M34" s="189"/>
    </row>
    <row r="35" spans="1:13" ht="15.6" customHeight="1">
      <c r="A35" s="192" t="s">
        <v>155</v>
      </c>
      <c r="B35" s="193" t="s">
        <v>156</v>
      </c>
      <c r="C35" s="187">
        <v>140904419</v>
      </c>
      <c r="D35" s="188"/>
      <c r="E35" s="188">
        <f>E33</f>
        <v>172400000</v>
      </c>
      <c r="F35" s="188"/>
      <c r="G35" s="188">
        <f>G33</f>
        <v>178650000</v>
      </c>
      <c r="H35" s="188"/>
      <c r="I35" s="188">
        <v>0</v>
      </c>
      <c r="J35" s="187">
        <v>99204233</v>
      </c>
      <c r="K35" s="188"/>
      <c r="L35" s="188">
        <f t="shared" si="10"/>
        <v>79445767</v>
      </c>
      <c r="M35" s="189">
        <f t="shared" ref="M35:M36" si="11">J35/G35*100</f>
        <v>55.529937307584667</v>
      </c>
    </row>
    <row r="36" spans="1:13">
      <c r="A36" s="192" t="s">
        <v>157</v>
      </c>
      <c r="B36" s="192" t="s">
        <v>158</v>
      </c>
      <c r="C36" s="187">
        <v>0</v>
      </c>
      <c r="D36" s="188"/>
      <c r="E36" s="188">
        <v>1500000</v>
      </c>
      <c r="F36" s="188"/>
      <c r="G36" s="188">
        <v>6500000</v>
      </c>
      <c r="H36" s="188"/>
      <c r="I36" s="188">
        <v>0</v>
      </c>
      <c r="J36" s="187">
        <v>5569800</v>
      </c>
      <c r="K36" s="188"/>
      <c r="L36" s="188">
        <f>G36-J36</f>
        <v>930200</v>
      </c>
      <c r="M36" s="189">
        <f t="shared" si="11"/>
        <v>85.689230769230775</v>
      </c>
    </row>
    <row r="37" spans="1:13">
      <c r="A37" s="192" t="s">
        <v>159</v>
      </c>
      <c r="B37" s="192" t="s">
        <v>160</v>
      </c>
      <c r="C37" s="187">
        <v>0</v>
      </c>
      <c r="D37" s="188"/>
      <c r="E37" s="188"/>
      <c r="F37" s="188"/>
      <c r="G37" s="188"/>
      <c r="H37" s="188"/>
      <c r="I37" s="188">
        <v>0</v>
      </c>
      <c r="J37" s="187">
        <v>0</v>
      </c>
      <c r="K37" s="188"/>
      <c r="L37" s="188">
        <f t="shared" ref="L37:L42" si="12">G37-J37</f>
        <v>0</v>
      </c>
      <c r="M37" s="189">
        <v>0</v>
      </c>
    </row>
    <row r="38" spans="1:13">
      <c r="A38" s="192" t="s">
        <v>161</v>
      </c>
      <c r="B38" s="192" t="s">
        <v>162</v>
      </c>
      <c r="C38" s="187"/>
      <c r="D38" s="188"/>
      <c r="E38" s="188">
        <v>8500000</v>
      </c>
      <c r="F38" s="188"/>
      <c r="G38" s="188">
        <v>8500000</v>
      </c>
      <c r="H38" s="188"/>
      <c r="I38" s="188"/>
      <c r="J38" s="187">
        <v>0</v>
      </c>
      <c r="K38" s="188"/>
      <c r="L38" s="188">
        <f t="shared" si="12"/>
        <v>8500000</v>
      </c>
      <c r="M38" s="189"/>
    </row>
    <row r="39" spans="1:13">
      <c r="A39" s="192"/>
      <c r="B39" s="194" t="s">
        <v>163</v>
      </c>
      <c r="C39" s="195"/>
      <c r="D39" s="196"/>
      <c r="E39" s="196"/>
      <c r="F39" s="196"/>
      <c r="G39" s="196"/>
      <c r="H39" s="196"/>
      <c r="I39" s="196"/>
      <c r="J39" s="195">
        <v>0</v>
      </c>
      <c r="K39" s="196"/>
      <c r="L39" s="188">
        <f t="shared" si="12"/>
        <v>0</v>
      </c>
      <c r="M39" s="189"/>
    </row>
    <row r="40" spans="1:13">
      <c r="A40" s="197"/>
      <c r="B40" s="193"/>
      <c r="C40" s="187"/>
      <c r="D40" s="188"/>
      <c r="E40" s="188"/>
      <c r="F40" s="188"/>
      <c r="G40" s="188"/>
      <c r="H40" s="188"/>
      <c r="I40" s="188"/>
      <c r="J40" s="187"/>
      <c r="K40" s="188"/>
      <c r="L40" s="188">
        <f t="shared" si="12"/>
        <v>0</v>
      </c>
      <c r="M40" s="189"/>
    </row>
    <row r="41" spans="1:13">
      <c r="A41" s="185"/>
      <c r="B41" s="186"/>
      <c r="C41" s="187"/>
      <c r="D41" s="188"/>
      <c r="E41" s="188"/>
      <c r="F41" s="188"/>
      <c r="G41" s="188"/>
      <c r="H41" s="188"/>
      <c r="I41" s="188"/>
      <c r="J41" s="187"/>
      <c r="K41" s="188"/>
      <c r="L41" s="188">
        <f t="shared" si="12"/>
        <v>0</v>
      </c>
      <c r="M41" s="189"/>
    </row>
    <row r="42" spans="1:13" ht="21">
      <c r="A42" s="185"/>
      <c r="B42" s="198" t="s">
        <v>144</v>
      </c>
      <c r="C42" s="195"/>
      <c r="D42" s="196"/>
      <c r="E42" s="196">
        <f>E36+E38</f>
        <v>10000000</v>
      </c>
      <c r="F42" s="196">
        <v>5</v>
      </c>
      <c r="G42" s="196">
        <f>G36+G38</f>
        <v>15000000</v>
      </c>
      <c r="H42" s="196"/>
      <c r="I42" s="196">
        <v>0</v>
      </c>
      <c r="J42" s="195">
        <f>J36+J37</f>
        <v>5569800</v>
      </c>
      <c r="K42" s="196"/>
      <c r="L42" s="188">
        <f t="shared" si="12"/>
        <v>9430200</v>
      </c>
      <c r="M42" s="189">
        <v>0</v>
      </c>
    </row>
    <row r="43" spans="1:13" ht="15.75" thickBot="1">
      <c r="A43" s="185"/>
      <c r="B43" s="198" t="s">
        <v>150</v>
      </c>
      <c r="C43" s="195">
        <f>C33</f>
        <v>140904419</v>
      </c>
      <c r="D43" s="196"/>
      <c r="E43" s="196">
        <f>E33+E42</f>
        <v>182400000</v>
      </c>
      <c r="F43" s="196"/>
      <c r="G43" s="196">
        <f>G33+G42</f>
        <v>193650000</v>
      </c>
      <c r="H43" s="196"/>
      <c r="I43" s="196"/>
      <c r="J43" s="195">
        <f>J33+J36</f>
        <v>104774033</v>
      </c>
      <c r="K43" s="196"/>
      <c r="L43" s="196">
        <f>L33+L42</f>
        <v>88875967</v>
      </c>
      <c r="M43" s="199">
        <f>J43/G43*100</f>
        <v>54.104845339530087</v>
      </c>
    </row>
    <row r="44" spans="1:13" ht="15.75" thickTop="1">
      <c r="A44" s="200"/>
      <c r="B44" s="200"/>
      <c r="C44" s="200"/>
      <c r="D44" s="200"/>
      <c r="E44" s="200"/>
      <c r="F44" s="200"/>
      <c r="G44" s="200"/>
      <c r="H44" s="200"/>
      <c r="I44" s="200"/>
      <c r="J44" s="200"/>
      <c r="K44" s="200"/>
      <c r="L44" s="200"/>
      <c r="M44" s="200"/>
    </row>
    <row r="45" spans="1:13">
      <c r="A45" s="201"/>
      <c r="B45" s="202"/>
      <c r="C45" s="202"/>
      <c r="D45" s="202"/>
      <c r="E45" s="202"/>
      <c r="F45" s="202"/>
      <c r="G45" s="202"/>
      <c r="H45" s="202"/>
      <c r="I45" s="202"/>
      <c r="J45" s="202"/>
      <c r="K45" s="202"/>
      <c r="L45" s="202"/>
      <c r="M45" s="202"/>
    </row>
    <row r="46" spans="1:13">
      <c r="A46" s="203" t="s">
        <v>164</v>
      </c>
      <c r="B46" s="204" t="s">
        <v>165</v>
      </c>
      <c r="C46" s="205" t="s">
        <v>166</v>
      </c>
      <c r="D46" s="206"/>
      <c r="E46" s="204" t="s">
        <v>58</v>
      </c>
      <c r="F46" s="207" t="s">
        <v>102</v>
      </c>
      <c r="G46" s="208"/>
      <c r="H46" s="204"/>
      <c r="I46" s="209"/>
      <c r="J46" s="210"/>
      <c r="K46" s="210"/>
      <c r="L46" s="210"/>
      <c r="M46" s="202"/>
    </row>
    <row r="47" spans="1:13">
      <c r="A47" s="211"/>
      <c r="B47" s="204" t="s">
        <v>59</v>
      </c>
      <c r="C47" s="212"/>
      <c r="D47" s="213"/>
      <c r="E47" s="204" t="s">
        <v>59</v>
      </c>
      <c r="F47" s="207"/>
      <c r="G47" s="208"/>
      <c r="H47" s="204"/>
      <c r="I47" s="209"/>
      <c r="J47" s="210"/>
      <c r="K47" s="210"/>
      <c r="L47" s="210"/>
      <c r="M47" s="202"/>
    </row>
    <row r="48" spans="1:13">
      <c r="A48" s="214"/>
      <c r="B48" s="119" t="s">
        <v>71</v>
      </c>
      <c r="C48" s="215"/>
      <c r="D48" s="216"/>
      <c r="E48" s="204" t="s">
        <v>60</v>
      </c>
      <c r="F48" s="207" t="s">
        <v>71</v>
      </c>
      <c r="G48" s="208"/>
      <c r="H48" s="204"/>
      <c r="I48" s="209"/>
      <c r="J48" s="210"/>
      <c r="K48" s="210"/>
      <c r="L48" s="210"/>
      <c r="M48" s="202"/>
    </row>
    <row r="49" spans="1:13">
      <c r="A49" s="217"/>
      <c r="B49" s="217"/>
      <c r="C49" s="217"/>
      <c r="D49" s="217"/>
      <c r="E49" s="217"/>
      <c r="F49" s="217"/>
      <c r="G49" s="217"/>
      <c r="H49" s="217"/>
      <c r="I49" s="217"/>
      <c r="J49" s="217"/>
      <c r="K49" s="217"/>
      <c r="L49" s="217"/>
      <c r="M49" s="217"/>
    </row>
    <row r="50" spans="1:13">
      <c r="A50" s="218"/>
      <c r="B50" s="218"/>
      <c r="C50" s="218"/>
      <c r="D50" s="218"/>
      <c r="E50" s="218"/>
      <c r="F50" s="218"/>
      <c r="G50" s="218"/>
      <c r="H50" s="218"/>
      <c r="I50" s="218"/>
      <c r="J50" s="218"/>
      <c r="K50" s="218"/>
      <c r="L50" s="218"/>
      <c r="M50" s="218"/>
    </row>
  </sheetData>
  <mergeCells count="24">
    <mergeCell ref="A10:B10"/>
    <mergeCell ref="A31:B31"/>
    <mergeCell ref="A44:M44"/>
    <mergeCell ref="A46:A48"/>
    <mergeCell ref="C46:D48"/>
    <mergeCell ref="F46:G46"/>
    <mergeCell ref="F47:G47"/>
    <mergeCell ref="F48:G48"/>
    <mergeCell ref="B5:D5"/>
    <mergeCell ref="E5:F5"/>
    <mergeCell ref="G5:M5"/>
    <mergeCell ref="A6:B9"/>
    <mergeCell ref="C6:M6"/>
    <mergeCell ref="E7:F7"/>
    <mergeCell ref="G7:H7"/>
    <mergeCell ref="J7:K7"/>
    <mergeCell ref="L7:L8"/>
    <mergeCell ref="M7:M8"/>
    <mergeCell ref="A1:M1"/>
    <mergeCell ref="A2:M2"/>
    <mergeCell ref="A3:A4"/>
    <mergeCell ref="B3:D4"/>
    <mergeCell ref="E3:F4"/>
    <mergeCell ref="G3:M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975CC-ACDD-4B4A-B3B5-72CB35B6B4D3}">
  <dimension ref="A1:U21"/>
  <sheetViews>
    <sheetView workbookViewId="0">
      <selection activeCell="F24" sqref="F24"/>
    </sheetView>
  </sheetViews>
  <sheetFormatPr defaultRowHeight="15"/>
  <cols>
    <col min="1" max="1" width="3.28515625" customWidth="1"/>
    <col min="2" max="2" width="0.140625" customWidth="1"/>
    <col min="3" max="3" width="9" customWidth="1"/>
    <col min="4" max="4" width="13.42578125" customWidth="1"/>
    <col min="5" max="5" width="4.7109375" customWidth="1"/>
    <col min="6" max="6" width="24.7109375" customWidth="1"/>
    <col min="7" max="7" width="13.85546875" customWidth="1"/>
    <col min="8" max="8" width="16.7109375" customWidth="1"/>
    <col min="9" max="9" width="10.140625" customWidth="1"/>
    <col min="10" max="10" width="17.42578125" customWidth="1"/>
    <col min="11" max="11" width="12.5703125" customWidth="1"/>
    <col min="12" max="12" width="18.5703125" customWidth="1"/>
    <col min="13" max="13" width="10.140625" customWidth="1"/>
    <col min="14" max="14" width="10.7109375" customWidth="1"/>
    <col min="15" max="15" width="10.28515625" customWidth="1"/>
    <col min="16" max="16" width="6" customWidth="1"/>
    <col min="17" max="17" width="14.42578125" customWidth="1"/>
    <col min="18" max="18" width="9.42578125" customWidth="1"/>
    <col min="19" max="19" width="7.7109375" customWidth="1"/>
    <col min="20" max="20" width="9" customWidth="1"/>
    <col min="21" max="21" width="12.28515625" customWidth="1"/>
  </cols>
  <sheetData>
    <row r="1" spans="1:21" ht="19.899999999999999" customHeight="1">
      <c r="A1" s="219"/>
      <c r="B1" s="219"/>
      <c r="C1" s="220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</row>
    <row r="2" spans="1:21" ht="29.25" customHeight="1">
      <c r="A2" s="219"/>
      <c r="B2" s="219"/>
      <c r="C2" s="221" t="s">
        <v>167</v>
      </c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19"/>
      <c r="U2" s="219"/>
    </row>
    <row r="3" spans="1:21" ht="21" customHeight="1" thickBot="1">
      <c r="A3" s="222"/>
      <c r="B3" s="222"/>
      <c r="C3" s="223" t="s">
        <v>168</v>
      </c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  <c r="Q3" s="223"/>
      <c r="R3" s="223"/>
      <c r="S3" s="223"/>
      <c r="T3" s="223"/>
      <c r="U3" s="223"/>
    </row>
    <row r="4" spans="1:21" ht="15" customHeight="1" thickTop="1" thickBot="1">
      <c r="A4" s="224"/>
      <c r="B4" s="224"/>
      <c r="C4" s="225" t="s">
        <v>75</v>
      </c>
      <c r="D4" s="226" t="s">
        <v>23</v>
      </c>
      <c r="E4" s="226"/>
      <c r="F4" s="226" t="s">
        <v>110</v>
      </c>
      <c r="G4" s="226" t="s">
        <v>76</v>
      </c>
      <c r="H4" s="227" t="s">
        <v>77</v>
      </c>
      <c r="I4" s="226" t="s">
        <v>6</v>
      </c>
      <c r="J4" s="226" t="s">
        <v>78</v>
      </c>
      <c r="K4" s="228" t="s">
        <v>79</v>
      </c>
      <c r="L4" s="228"/>
      <c r="M4" s="228"/>
      <c r="N4" s="228"/>
      <c r="O4" s="228"/>
      <c r="P4" s="228"/>
      <c r="Q4" s="228"/>
      <c r="R4" s="228"/>
      <c r="S4" s="228"/>
      <c r="T4" s="228"/>
      <c r="U4" s="228"/>
    </row>
    <row r="5" spans="1:21" ht="15" customHeight="1" thickTop="1" thickBot="1">
      <c r="A5" s="224"/>
      <c r="B5" s="224"/>
      <c r="C5" s="225"/>
      <c r="D5" s="226"/>
      <c r="E5" s="226"/>
      <c r="F5" s="226"/>
      <c r="G5" s="226"/>
      <c r="H5" s="227"/>
      <c r="I5" s="226"/>
      <c r="J5" s="226"/>
      <c r="K5" s="229" t="s">
        <v>47</v>
      </c>
      <c r="L5" s="229" t="s">
        <v>49</v>
      </c>
      <c r="M5" s="229" t="s">
        <v>32</v>
      </c>
      <c r="N5" s="229" t="s">
        <v>34</v>
      </c>
      <c r="O5" s="229" t="s">
        <v>36</v>
      </c>
      <c r="P5" s="229" t="s">
        <v>38</v>
      </c>
      <c r="Q5" s="229" t="s">
        <v>40</v>
      </c>
      <c r="R5" s="229" t="s">
        <v>42</v>
      </c>
      <c r="S5" s="230" t="s">
        <v>44</v>
      </c>
      <c r="T5" s="230"/>
      <c r="U5" s="231" t="s">
        <v>80</v>
      </c>
    </row>
    <row r="6" spans="1:21" ht="36.75" thickTop="1">
      <c r="A6" s="222"/>
      <c r="B6" s="222"/>
      <c r="C6" s="225"/>
      <c r="D6" s="226"/>
      <c r="E6" s="226"/>
      <c r="F6" s="226"/>
      <c r="G6" s="226"/>
      <c r="H6" s="227"/>
      <c r="I6" s="232" t="s">
        <v>169</v>
      </c>
      <c r="J6" s="226"/>
      <c r="K6" s="233" t="s">
        <v>170</v>
      </c>
      <c r="L6" s="233" t="s">
        <v>171</v>
      </c>
      <c r="M6" s="233" t="s">
        <v>84</v>
      </c>
      <c r="N6" s="233" t="s">
        <v>172</v>
      </c>
      <c r="O6" s="233" t="s">
        <v>173</v>
      </c>
      <c r="P6" s="233" t="s">
        <v>174</v>
      </c>
      <c r="Q6" s="233" t="s">
        <v>175</v>
      </c>
      <c r="R6" s="233" t="s">
        <v>176</v>
      </c>
      <c r="S6" s="234" t="s">
        <v>90</v>
      </c>
      <c r="T6" s="234"/>
      <c r="U6" s="235" t="s">
        <v>80</v>
      </c>
    </row>
    <row r="7" spans="1:21">
      <c r="A7" s="222"/>
      <c r="B7" s="222"/>
      <c r="C7" s="236">
        <v>89</v>
      </c>
      <c r="D7" s="237" t="s">
        <v>25</v>
      </c>
      <c r="E7" s="237"/>
      <c r="F7" s="238" t="s">
        <v>26</v>
      </c>
      <c r="G7" s="239" t="s">
        <v>91</v>
      </c>
      <c r="H7" s="240" t="s">
        <v>92</v>
      </c>
      <c r="I7" s="239">
        <v>2026</v>
      </c>
      <c r="J7" s="238" t="s">
        <v>93</v>
      </c>
      <c r="K7" s="241">
        <v>0</v>
      </c>
      <c r="L7" s="241">
        <v>10000000</v>
      </c>
      <c r="M7" s="241">
        <v>117940000</v>
      </c>
      <c r="N7" s="241">
        <v>19230000</v>
      </c>
      <c r="O7" s="241">
        <v>34840000</v>
      </c>
      <c r="P7" s="241">
        <v>0</v>
      </c>
      <c r="Q7" s="241">
        <v>0</v>
      </c>
      <c r="R7" s="241">
        <v>150000</v>
      </c>
      <c r="S7" s="242">
        <v>240000</v>
      </c>
      <c r="T7" s="242"/>
      <c r="U7" s="243">
        <f>SUM(L7:T7)</f>
        <v>182400000</v>
      </c>
    </row>
    <row r="8" spans="1:21">
      <c r="A8" s="222"/>
      <c r="B8" s="222"/>
      <c r="C8" s="236">
        <v>89</v>
      </c>
      <c r="D8" s="237" t="s">
        <v>25</v>
      </c>
      <c r="E8" s="237"/>
      <c r="F8" s="238" t="s">
        <v>26</v>
      </c>
      <c r="G8" s="239" t="s">
        <v>91</v>
      </c>
      <c r="H8" s="240" t="s">
        <v>92</v>
      </c>
      <c r="I8" s="239">
        <v>2026</v>
      </c>
      <c r="J8" s="238" t="s">
        <v>94</v>
      </c>
      <c r="K8" s="241">
        <v>0</v>
      </c>
      <c r="L8" s="241">
        <v>15000000</v>
      </c>
      <c r="M8" s="241">
        <v>122940000</v>
      </c>
      <c r="N8" s="241">
        <v>20230000</v>
      </c>
      <c r="O8" s="241">
        <v>34840000</v>
      </c>
      <c r="P8" s="241">
        <v>0</v>
      </c>
      <c r="Q8" s="241">
        <v>0</v>
      </c>
      <c r="R8" s="241">
        <v>150000</v>
      </c>
      <c r="S8" s="242">
        <v>490000</v>
      </c>
      <c r="T8" s="242"/>
      <c r="U8" s="243">
        <f t="shared" ref="U8:U9" si="0">SUM(L8:T8)</f>
        <v>193650000</v>
      </c>
    </row>
    <row r="9" spans="1:21">
      <c r="A9" s="222"/>
      <c r="B9" s="222"/>
      <c r="C9" s="236">
        <v>89</v>
      </c>
      <c r="D9" s="237" t="s">
        <v>25</v>
      </c>
      <c r="E9" s="237"/>
      <c r="F9" s="238" t="s">
        <v>26</v>
      </c>
      <c r="G9" s="239" t="s">
        <v>91</v>
      </c>
      <c r="H9" s="240" t="s">
        <v>92</v>
      </c>
      <c r="I9" s="239">
        <v>2026</v>
      </c>
      <c r="J9" s="238" t="s">
        <v>95</v>
      </c>
      <c r="K9" s="241">
        <v>0</v>
      </c>
      <c r="L9" s="241">
        <v>5569800</v>
      </c>
      <c r="M9" s="112">
        <v>71323404</v>
      </c>
      <c r="N9" s="112">
        <v>11189171</v>
      </c>
      <c r="O9" s="112">
        <v>16289487</v>
      </c>
      <c r="P9" s="241">
        <v>0</v>
      </c>
      <c r="Q9" s="241">
        <v>0</v>
      </c>
      <c r="R9" s="241">
        <v>91050</v>
      </c>
      <c r="S9" s="242">
        <v>311121</v>
      </c>
      <c r="T9" s="242"/>
      <c r="U9" s="243">
        <f t="shared" si="0"/>
        <v>104774033</v>
      </c>
    </row>
    <row r="10" spans="1:21">
      <c r="A10" s="222"/>
      <c r="B10" s="222"/>
      <c r="C10" s="236">
        <v>89</v>
      </c>
      <c r="D10" s="237" t="s">
        <v>25</v>
      </c>
      <c r="E10" s="237"/>
      <c r="F10" s="238" t="s">
        <v>26</v>
      </c>
      <c r="G10" s="239" t="s">
        <v>91</v>
      </c>
      <c r="H10" s="240" t="s">
        <v>92</v>
      </c>
      <c r="I10" s="239">
        <v>2026</v>
      </c>
      <c r="J10" s="238" t="s">
        <v>96</v>
      </c>
      <c r="K10" s="241">
        <v>0</v>
      </c>
      <c r="L10" s="241">
        <v>0</v>
      </c>
      <c r="M10" s="241">
        <v>0</v>
      </c>
      <c r="N10" s="241">
        <v>0</v>
      </c>
      <c r="O10" s="241">
        <v>0</v>
      </c>
      <c r="P10" s="241">
        <v>0</v>
      </c>
      <c r="Q10" s="241">
        <v>0</v>
      </c>
      <c r="R10" s="241">
        <v>0</v>
      </c>
      <c r="S10" s="242">
        <v>0</v>
      </c>
      <c r="T10" s="242"/>
      <c r="U10" s="243">
        <v>0</v>
      </c>
    </row>
    <row r="11" spans="1:21" ht="35.25" customHeight="1">
      <c r="A11" s="222"/>
      <c r="B11" s="222"/>
      <c r="C11" s="236">
        <v>89</v>
      </c>
      <c r="D11" s="237" t="s">
        <v>25</v>
      </c>
      <c r="E11" s="237"/>
      <c r="F11" s="238" t="s">
        <v>26</v>
      </c>
      <c r="G11" s="239"/>
      <c r="H11" s="240" t="s">
        <v>80</v>
      </c>
      <c r="I11" s="239">
        <v>2026</v>
      </c>
      <c r="J11" s="238" t="s">
        <v>93</v>
      </c>
      <c r="K11" s="241">
        <v>0</v>
      </c>
      <c r="L11" s="241">
        <v>10000000</v>
      </c>
      <c r="M11" s="241">
        <v>117940000</v>
      </c>
      <c r="N11" s="241">
        <v>19230000</v>
      </c>
      <c r="O11" s="241">
        <v>34840000</v>
      </c>
      <c r="P11" s="241">
        <v>0</v>
      </c>
      <c r="Q11" s="241">
        <v>0</v>
      </c>
      <c r="R11" s="241">
        <v>150000</v>
      </c>
      <c r="S11" s="242">
        <v>240000</v>
      </c>
      <c r="T11" s="242"/>
      <c r="U11" s="243">
        <f>SUM(L11:T11)</f>
        <v>182400000</v>
      </c>
    </row>
    <row r="12" spans="1:21" ht="33" customHeight="1">
      <c r="A12" s="222"/>
      <c r="B12" s="222"/>
      <c r="C12" s="236">
        <v>89</v>
      </c>
      <c r="D12" s="237" t="s">
        <v>25</v>
      </c>
      <c r="E12" s="237"/>
      <c r="F12" s="238" t="s">
        <v>26</v>
      </c>
      <c r="G12" s="239"/>
      <c r="H12" s="240" t="s">
        <v>80</v>
      </c>
      <c r="I12" s="239">
        <v>2026</v>
      </c>
      <c r="J12" s="238" t="s">
        <v>94</v>
      </c>
      <c r="K12" s="241">
        <v>0</v>
      </c>
      <c r="L12" s="241">
        <v>15000000</v>
      </c>
      <c r="M12" s="241">
        <v>122940000</v>
      </c>
      <c r="N12" s="241">
        <v>20230000</v>
      </c>
      <c r="O12" s="241">
        <v>34840000</v>
      </c>
      <c r="P12" s="241">
        <v>0</v>
      </c>
      <c r="Q12" s="241">
        <v>0</v>
      </c>
      <c r="R12" s="241">
        <v>150000</v>
      </c>
      <c r="S12" s="242">
        <v>490000</v>
      </c>
      <c r="T12" s="242"/>
      <c r="U12" s="243">
        <f t="shared" ref="U12:U13" si="1">SUM(L12:T12)</f>
        <v>193650000</v>
      </c>
    </row>
    <row r="13" spans="1:21" ht="33.75" customHeight="1">
      <c r="A13" s="222"/>
      <c r="B13" s="222"/>
      <c r="C13" s="236">
        <v>89</v>
      </c>
      <c r="D13" s="237" t="s">
        <v>25</v>
      </c>
      <c r="E13" s="237"/>
      <c r="F13" s="238" t="s">
        <v>26</v>
      </c>
      <c r="G13" s="239"/>
      <c r="H13" s="240" t="s">
        <v>80</v>
      </c>
      <c r="I13" s="239">
        <v>2026</v>
      </c>
      <c r="J13" s="244" t="s">
        <v>95</v>
      </c>
      <c r="K13" s="245">
        <v>0</v>
      </c>
      <c r="L13" s="241">
        <v>5569800</v>
      </c>
      <c r="M13" s="112">
        <v>71323404</v>
      </c>
      <c r="N13" s="112">
        <v>11189171</v>
      </c>
      <c r="O13" s="112">
        <v>16289487</v>
      </c>
      <c r="P13" s="241">
        <v>0</v>
      </c>
      <c r="Q13" s="241">
        <v>0</v>
      </c>
      <c r="R13" s="241">
        <v>91050</v>
      </c>
      <c r="S13" s="242">
        <v>311121</v>
      </c>
      <c r="T13" s="242"/>
      <c r="U13" s="243">
        <f t="shared" si="1"/>
        <v>104774033</v>
      </c>
    </row>
    <row r="14" spans="1:21" ht="22.9" customHeight="1">
      <c r="A14" s="222"/>
      <c r="B14" s="222"/>
      <c r="C14" s="236">
        <v>89</v>
      </c>
      <c r="D14" s="237" t="s">
        <v>25</v>
      </c>
      <c r="E14" s="237"/>
      <c r="F14" s="238" t="s">
        <v>26</v>
      </c>
      <c r="G14" s="239"/>
      <c r="H14" s="240" t="s">
        <v>80</v>
      </c>
      <c r="I14" s="239">
        <v>2026</v>
      </c>
      <c r="J14" s="238" t="s">
        <v>96</v>
      </c>
      <c r="K14" s="241">
        <v>0</v>
      </c>
      <c r="L14" s="241">
        <v>0</v>
      </c>
      <c r="M14" s="241">
        <v>0</v>
      </c>
      <c r="N14" s="241">
        <v>0</v>
      </c>
      <c r="O14" s="241">
        <v>0</v>
      </c>
      <c r="P14" s="241">
        <v>0</v>
      </c>
      <c r="Q14" s="241">
        <v>0</v>
      </c>
      <c r="R14" s="241">
        <v>0</v>
      </c>
      <c r="S14" s="242">
        <v>0</v>
      </c>
      <c r="T14" s="242"/>
      <c r="U14" s="243">
        <v>0</v>
      </c>
    </row>
    <row r="15" spans="1:21" ht="15" customHeight="1">
      <c r="A15" s="222"/>
      <c r="B15" s="222"/>
      <c r="C15" s="236">
        <v>89</v>
      </c>
      <c r="D15" s="237" t="s">
        <v>25</v>
      </c>
      <c r="E15" s="237"/>
      <c r="F15" s="238" t="s">
        <v>97</v>
      </c>
      <c r="G15" s="239"/>
      <c r="H15" s="240"/>
      <c r="I15" s="239">
        <v>2026</v>
      </c>
      <c r="J15" s="238"/>
      <c r="K15" s="241">
        <v>0</v>
      </c>
      <c r="L15" s="241">
        <v>0</v>
      </c>
      <c r="M15" s="241"/>
      <c r="N15" s="241"/>
      <c r="O15" s="241"/>
      <c r="P15" s="241">
        <v>0</v>
      </c>
      <c r="Q15" s="241">
        <v>0</v>
      </c>
      <c r="R15" s="241"/>
      <c r="S15" s="242"/>
      <c r="T15" s="242"/>
      <c r="U15" s="243"/>
    </row>
    <row r="16" spans="1:21" ht="15" customHeight="1">
      <c r="A16" s="222"/>
      <c r="B16" s="222"/>
      <c r="C16" s="236">
        <v>89</v>
      </c>
      <c r="D16" s="237" t="s">
        <v>25</v>
      </c>
      <c r="E16" s="237"/>
      <c r="F16" s="238" t="s">
        <v>98</v>
      </c>
      <c r="G16" s="239"/>
      <c r="H16" s="240"/>
      <c r="I16" s="239">
        <v>2026</v>
      </c>
      <c r="J16" s="238"/>
      <c r="K16" s="246">
        <v>0</v>
      </c>
      <c r="L16" s="246">
        <f>L13/L12*100</f>
        <v>37.131999999999998</v>
      </c>
      <c r="M16" s="246">
        <f t="shared" ref="M16:U16" si="2">M13/M12*100</f>
        <v>58.014807223035625</v>
      </c>
      <c r="N16" s="246">
        <f t="shared" si="2"/>
        <v>55.309792387543254</v>
      </c>
      <c r="O16" s="246">
        <f t="shared" si="2"/>
        <v>46.755129161882891</v>
      </c>
      <c r="P16" s="246"/>
      <c r="Q16" s="246"/>
      <c r="R16" s="246">
        <f t="shared" si="2"/>
        <v>60.699999999999996</v>
      </c>
      <c r="S16" s="246">
        <f t="shared" si="2"/>
        <v>63.494081632653064</v>
      </c>
      <c r="T16" s="246"/>
      <c r="U16" s="246">
        <f t="shared" si="2"/>
        <v>54.104845339530087</v>
      </c>
    </row>
    <row r="17" spans="1:21" ht="25.15" customHeight="1">
      <c r="A17" s="222"/>
      <c r="B17" s="247"/>
      <c r="C17" s="247"/>
      <c r="D17" s="247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2"/>
      <c r="R17" s="222"/>
      <c r="S17" s="222"/>
      <c r="T17" s="222"/>
      <c r="U17" s="222"/>
    </row>
    <row r="18" spans="1:21" ht="15" customHeight="1">
      <c r="A18" s="222"/>
      <c r="B18" s="222"/>
      <c r="C18" s="222"/>
      <c r="D18" s="222"/>
      <c r="E18" s="222"/>
      <c r="F18" s="248" t="s">
        <v>177</v>
      </c>
      <c r="G18" s="249" t="s">
        <v>58</v>
      </c>
      <c r="H18" s="250" t="s">
        <v>178</v>
      </c>
      <c r="I18" s="250"/>
      <c r="J18" s="248" t="s">
        <v>179</v>
      </c>
      <c r="K18" s="249" t="s">
        <v>58</v>
      </c>
      <c r="L18" s="250" t="s">
        <v>102</v>
      </c>
      <c r="M18" s="250"/>
      <c r="N18" s="222"/>
      <c r="O18" s="222"/>
      <c r="P18" s="222"/>
      <c r="Q18" s="222"/>
      <c r="R18" s="222"/>
      <c r="S18" s="222"/>
      <c r="T18" s="222"/>
      <c r="U18" s="222"/>
    </row>
    <row r="19" spans="1:21" ht="15" customHeight="1">
      <c r="A19" s="222"/>
      <c r="B19" s="222"/>
      <c r="C19" s="222"/>
      <c r="D19" s="222"/>
      <c r="E19" s="222"/>
      <c r="F19" s="248"/>
      <c r="G19" s="249" t="s">
        <v>59</v>
      </c>
      <c r="H19" s="250"/>
      <c r="I19" s="250"/>
      <c r="J19" s="248"/>
      <c r="K19" s="249" t="s">
        <v>59</v>
      </c>
      <c r="L19" s="250"/>
      <c r="M19" s="250"/>
      <c r="N19" s="222"/>
      <c r="O19" s="222"/>
      <c r="P19" s="222"/>
      <c r="Q19" s="222"/>
      <c r="R19" s="222"/>
      <c r="S19" s="222"/>
      <c r="T19" s="222"/>
      <c r="U19" s="222"/>
    </row>
    <row r="20" spans="1:21" ht="15" customHeight="1">
      <c r="A20" s="222"/>
      <c r="B20" s="222"/>
      <c r="C20" s="222"/>
      <c r="D20" s="222"/>
      <c r="E20" s="222"/>
      <c r="F20" s="248"/>
      <c r="G20" s="249" t="s">
        <v>60</v>
      </c>
      <c r="H20" s="250" t="s">
        <v>71</v>
      </c>
      <c r="I20" s="250"/>
      <c r="J20" s="248"/>
      <c r="K20" s="249" t="s">
        <v>60</v>
      </c>
      <c r="L20" s="250" t="s">
        <v>71</v>
      </c>
      <c r="M20" s="250"/>
      <c r="N20" s="222"/>
      <c r="O20" s="222"/>
      <c r="P20" s="222"/>
      <c r="Q20" s="222"/>
      <c r="R20" s="222"/>
      <c r="S20" s="222"/>
      <c r="T20" s="222"/>
      <c r="U20" s="222"/>
    </row>
    <row r="21" spans="1:21" ht="25.15" customHeight="1">
      <c r="A21" s="222"/>
      <c r="B21" s="222"/>
      <c r="C21" s="247"/>
      <c r="D21" s="247"/>
      <c r="E21" s="247"/>
      <c r="F21" s="222"/>
      <c r="G21" s="222"/>
      <c r="H21" s="222"/>
      <c r="I21" s="222"/>
      <c r="J21" s="222"/>
      <c r="K21" s="222"/>
      <c r="L21" s="222"/>
      <c r="M21" s="222"/>
      <c r="N21" s="222"/>
      <c r="O21" s="222"/>
      <c r="P21" s="222"/>
      <c r="Q21" s="222"/>
      <c r="R21" s="222"/>
      <c r="S21" s="222"/>
      <c r="T21" s="222"/>
      <c r="U21" s="222"/>
    </row>
  </sheetData>
  <mergeCells count="42">
    <mergeCell ref="H20:I20"/>
    <mergeCell ref="L20:M20"/>
    <mergeCell ref="C21:E21"/>
    <mergeCell ref="D15:E15"/>
    <mergeCell ref="S15:T15"/>
    <mergeCell ref="D16:E16"/>
    <mergeCell ref="B17:D17"/>
    <mergeCell ref="F18:F20"/>
    <mergeCell ref="H18:I18"/>
    <mergeCell ref="J18:J20"/>
    <mergeCell ref="L18:M18"/>
    <mergeCell ref="H19:I19"/>
    <mergeCell ref="L19:M19"/>
    <mergeCell ref="D12:E12"/>
    <mergeCell ref="S12:T12"/>
    <mergeCell ref="D13:E13"/>
    <mergeCell ref="S13:T13"/>
    <mergeCell ref="D14:E14"/>
    <mergeCell ref="S14:T14"/>
    <mergeCell ref="D9:E9"/>
    <mergeCell ref="S9:T9"/>
    <mergeCell ref="D10:E10"/>
    <mergeCell ref="S10:T10"/>
    <mergeCell ref="D11:E11"/>
    <mergeCell ref="S11:T11"/>
    <mergeCell ref="K4:U4"/>
    <mergeCell ref="S5:T5"/>
    <mergeCell ref="S6:T6"/>
    <mergeCell ref="D7:E7"/>
    <mergeCell ref="S7:T7"/>
    <mergeCell ref="D8:E8"/>
    <mergeCell ref="S8:T8"/>
    <mergeCell ref="C2:S2"/>
    <mergeCell ref="C3:U3"/>
    <mergeCell ref="A4:B5"/>
    <mergeCell ref="C4:C6"/>
    <mergeCell ref="D4:E6"/>
    <mergeCell ref="F4:F6"/>
    <mergeCell ref="G4:G6"/>
    <mergeCell ref="H4:H6"/>
    <mergeCell ref="I4:I5"/>
    <mergeCell ref="J4:J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BE927-ADC2-486A-915E-91830AED4C9C}">
  <dimension ref="A1:T21"/>
  <sheetViews>
    <sheetView workbookViewId="0">
      <selection activeCell="E26" sqref="E26"/>
    </sheetView>
  </sheetViews>
  <sheetFormatPr defaultRowHeight="15"/>
  <cols>
    <col min="1" max="1" width="3.28515625" customWidth="1"/>
    <col min="2" max="2" width="11.7109375" customWidth="1"/>
    <col min="3" max="3" width="26.140625" customWidth="1"/>
    <col min="4" max="4" width="13.28515625" customWidth="1"/>
    <col min="5" max="5" width="13.140625" customWidth="1"/>
    <col min="6" max="6" width="11.5703125" customWidth="1"/>
    <col min="7" max="7" width="13.42578125" customWidth="1"/>
    <col min="8" max="8" width="12.5703125" customWidth="1"/>
    <col min="9" max="9" width="14.140625" customWidth="1"/>
    <col min="10" max="10" width="14" customWidth="1"/>
    <col min="11" max="11" width="15.42578125" customWidth="1"/>
    <col min="12" max="12" width="15.7109375" customWidth="1"/>
    <col min="13" max="13" width="13.5703125" customWidth="1"/>
    <col min="14" max="14" width="16.140625" customWidth="1"/>
    <col min="15" max="15" width="13.140625" customWidth="1"/>
    <col min="16" max="16" width="15.85546875" customWidth="1"/>
    <col min="17" max="17" width="16.42578125" customWidth="1"/>
    <col min="18" max="18" width="10.42578125" customWidth="1"/>
    <col min="19" max="19" width="11.7109375" customWidth="1"/>
  </cols>
  <sheetData>
    <row r="1" spans="1:20">
      <c r="A1" s="251"/>
      <c r="B1" s="252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3"/>
    </row>
    <row r="2" spans="1:20">
      <c r="A2" s="251"/>
      <c r="B2" s="254" t="s">
        <v>180</v>
      </c>
      <c r="C2" s="254"/>
      <c r="D2" s="254"/>
      <c r="E2" s="254"/>
      <c r="F2" s="254"/>
      <c r="G2" s="254"/>
      <c r="H2" s="254"/>
      <c r="I2" s="254"/>
      <c r="J2" s="254"/>
      <c r="K2" s="254"/>
      <c r="L2" s="254"/>
      <c r="M2" s="254"/>
      <c r="N2" s="254"/>
      <c r="O2" s="254"/>
      <c r="P2" s="254"/>
      <c r="Q2" s="254"/>
      <c r="R2" s="254"/>
      <c r="S2" s="254"/>
    </row>
    <row r="3" spans="1:20">
      <c r="A3" s="251"/>
      <c r="B3" s="255" t="s">
        <v>181</v>
      </c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</row>
    <row r="4" spans="1:20" ht="15.75" thickBot="1">
      <c r="A4" s="256"/>
      <c r="B4" s="257" t="s">
        <v>1</v>
      </c>
      <c r="C4" s="257"/>
      <c r="D4" s="257"/>
      <c r="E4" s="257"/>
      <c r="F4" s="257"/>
      <c r="G4" s="257"/>
      <c r="H4" s="257"/>
      <c r="I4" s="257"/>
      <c r="J4" s="257"/>
      <c r="K4" s="257"/>
      <c r="L4" s="257"/>
      <c r="M4" s="257"/>
      <c r="N4" s="257"/>
      <c r="O4" s="257"/>
      <c r="P4" s="257"/>
      <c r="Q4" s="257"/>
      <c r="R4" s="257"/>
      <c r="S4" s="257"/>
    </row>
    <row r="5" spans="1:20" ht="15.75" thickTop="1">
      <c r="A5" s="251"/>
      <c r="B5" s="258" t="s">
        <v>131</v>
      </c>
      <c r="C5" s="259" t="s">
        <v>182</v>
      </c>
      <c r="D5" s="259"/>
      <c r="E5" s="259"/>
      <c r="F5" s="260" t="s">
        <v>3</v>
      </c>
      <c r="G5" s="261">
        <v>89</v>
      </c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</row>
    <row r="6" spans="1:20" ht="22.5">
      <c r="A6" s="251"/>
      <c r="B6" s="262" t="s">
        <v>133</v>
      </c>
      <c r="C6" s="263" t="s">
        <v>26</v>
      </c>
      <c r="D6" s="263"/>
      <c r="E6" s="263"/>
      <c r="F6" s="264" t="s">
        <v>134</v>
      </c>
      <c r="G6" s="265" t="s">
        <v>25</v>
      </c>
      <c r="H6" s="265"/>
      <c r="I6" s="265"/>
      <c r="J6" s="265"/>
      <c r="K6" s="265"/>
      <c r="L6" s="265"/>
      <c r="M6" s="265"/>
      <c r="N6" s="265"/>
      <c r="O6" s="265"/>
      <c r="P6" s="265"/>
      <c r="Q6" s="265"/>
      <c r="R6" s="265"/>
      <c r="S6" s="265"/>
    </row>
    <row r="7" spans="1:20">
      <c r="A7" s="251"/>
      <c r="B7" s="266" t="s">
        <v>183</v>
      </c>
      <c r="C7" s="267" t="s">
        <v>184</v>
      </c>
      <c r="D7" s="268" t="s">
        <v>185</v>
      </c>
      <c r="E7" s="269" t="s">
        <v>136</v>
      </c>
      <c r="F7" s="269"/>
      <c r="G7" s="269"/>
      <c r="H7" s="269" t="s">
        <v>186</v>
      </c>
      <c r="I7" s="269"/>
      <c r="J7" s="269"/>
      <c r="K7" s="269" t="s">
        <v>186</v>
      </c>
      <c r="L7" s="269"/>
      <c r="M7" s="269"/>
      <c r="N7" s="269" t="s">
        <v>186</v>
      </c>
      <c r="O7" s="269"/>
      <c r="P7" s="269"/>
      <c r="Q7" s="270" t="s">
        <v>187</v>
      </c>
      <c r="R7" s="270"/>
      <c r="S7" s="270"/>
    </row>
    <row r="8" spans="1:20" ht="56.25">
      <c r="A8" s="251"/>
      <c r="B8" s="266"/>
      <c r="C8" s="267"/>
      <c r="D8" s="268"/>
      <c r="E8" s="271" t="s">
        <v>188</v>
      </c>
      <c r="F8" s="272" t="s">
        <v>189</v>
      </c>
      <c r="G8" s="273" t="s">
        <v>190</v>
      </c>
      <c r="H8" s="274" t="s">
        <v>191</v>
      </c>
      <c r="I8" s="272" t="s">
        <v>192</v>
      </c>
      <c r="J8" s="275" t="s">
        <v>193</v>
      </c>
      <c r="K8" s="274" t="s">
        <v>194</v>
      </c>
      <c r="L8" s="272" t="s">
        <v>195</v>
      </c>
      <c r="M8" s="275" t="s">
        <v>196</v>
      </c>
      <c r="N8" s="274" t="s">
        <v>197</v>
      </c>
      <c r="O8" s="272" t="s">
        <v>198</v>
      </c>
      <c r="P8" s="275" t="s">
        <v>199</v>
      </c>
      <c r="Q8" s="274" t="s">
        <v>200</v>
      </c>
      <c r="R8" s="272" t="s">
        <v>201</v>
      </c>
      <c r="S8" s="276" t="s">
        <v>202</v>
      </c>
    </row>
    <row r="9" spans="1:20" ht="15.75" thickBot="1">
      <c r="A9" s="251"/>
      <c r="B9" s="277"/>
      <c r="C9" s="278"/>
      <c r="D9" s="278"/>
      <c r="E9" s="278" t="s">
        <v>12</v>
      </c>
      <c r="F9" s="278" t="s">
        <v>13</v>
      </c>
      <c r="G9" s="278" t="s">
        <v>14</v>
      </c>
      <c r="H9" s="278" t="s">
        <v>15</v>
      </c>
      <c r="I9" s="278" t="s">
        <v>16</v>
      </c>
      <c r="J9" s="278" t="s">
        <v>17</v>
      </c>
      <c r="K9" s="278" t="s">
        <v>203</v>
      </c>
      <c r="L9" s="278" t="s">
        <v>19</v>
      </c>
      <c r="M9" s="278" t="s">
        <v>20</v>
      </c>
      <c r="N9" s="278" t="s">
        <v>204</v>
      </c>
      <c r="O9" s="278" t="s">
        <v>205</v>
      </c>
      <c r="P9" s="278" t="s">
        <v>206</v>
      </c>
      <c r="Q9" s="278" t="s">
        <v>207</v>
      </c>
      <c r="R9" s="278" t="s">
        <v>208</v>
      </c>
      <c r="S9" s="279" t="s">
        <v>209</v>
      </c>
    </row>
    <row r="10" spans="1:20" ht="42" customHeight="1" thickTop="1">
      <c r="A10" s="251"/>
      <c r="B10" s="280" t="s">
        <v>210</v>
      </c>
      <c r="C10" s="280"/>
      <c r="D10" s="281"/>
      <c r="E10" s="282"/>
      <c r="F10" s="281"/>
      <c r="G10" s="282"/>
      <c r="H10" s="281"/>
      <c r="I10" s="282"/>
      <c r="J10" s="283"/>
      <c r="K10" s="281"/>
      <c r="L10" s="282"/>
      <c r="M10" s="283"/>
      <c r="N10" s="281"/>
      <c r="O10" s="282"/>
      <c r="P10" s="283"/>
      <c r="Q10" s="281"/>
      <c r="R10" s="282"/>
      <c r="S10" s="284"/>
    </row>
    <row r="11" spans="1:20">
      <c r="A11" s="251"/>
      <c r="B11" s="285" t="s">
        <v>211</v>
      </c>
      <c r="C11" s="286" t="s">
        <v>212</v>
      </c>
      <c r="D11" s="287"/>
      <c r="E11" s="288">
        <v>2224</v>
      </c>
      <c r="F11" s="289">
        <v>140904419</v>
      </c>
      <c r="G11" s="288">
        <f>F11/E11</f>
        <v>63356.303507194243</v>
      </c>
      <c r="H11" s="289">
        <v>2500</v>
      </c>
      <c r="I11" s="289">
        <v>172400000</v>
      </c>
      <c r="J11" s="289">
        <f>I11/H11</f>
        <v>68960</v>
      </c>
      <c r="K11" s="289">
        <v>2500</v>
      </c>
      <c r="L11" s="289">
        <v>178650000</v>
      </c>
      <c r="M11" s="289">
        <f>L11/K11</f>
        <v>71460</v>
      </c>
      <c r="N11" s="288">
        <v>1706</v>
      </c>
      <c r="O11" s="289">
        <v>99204233</v>
      </c>
      <c r="P11" s="290">
        <f>O11/N11</f>
        <v>58150.195193434934</v>
      </c>
      <c r="Q11" s="290">
        <f>P11-G11</f>
        <v>-5206.1083137593087</v>
      </c>
      <c r="R11" s="289">
        <f>P11-J11</f>
        <v>-10809.804806565066</v>
      </c>
      <c r="S11" s="291">
        <f>P11-M11</f>
        <v>-13309.804806565066</v>
      </c>
    </row>
    <row r="12" spans="1:20">
      <c r="A12" s="251"/>
      <c r="B12" s="285" t="s">
        <v>157</v>
      </c>
      <c r="C12" s="286" t="s">
        <v>213</v>
      </c>
      <c r="D12" s="287"/>
      <c r="E12" s="288">
        <v>0</v>
      </c>
      <c r="F12" s="292"/>
      <c r="G12" s="293"/>
      <c r="H12" s="289">
        <v>10</v>
      </c>
      <c r="I12" s="289">
        <v>1500000</v>
      </c>
      <c r="J12" s="289">
        <f>I12/H12</f>
        <v>150000</v>
      </c>
      <c r="K12" s="289">
        <v>10</v>
      </c>
      <c r="L12" s="289">
        <v>6500000</v>
      </c>
      <c r="M12" s="289">
        <f>L12/K12</f>
        <v>650000</v>
      </c>
      <c r="N12" s="288">
        <v>10</v>
      </c>
      <c r="O12" s="289">
        <v>5569800</v>
      </c>
      <c r="P12" s="290">
        <f>O12/N12</f>
        <v>556980</v>
      </c>
      <c r="Q12" s="288">
        <f t="shared" ref="Q12:Q13" si="0">P12-G12</f>
        <v>556980</v>
      </c>
      <c r="R12" s="289">
        <f t="shared" ref="R12" si="1">P12-J12</f>
        <v>406980</v>
      </c>
      <c r="S12" s="291">
        <f t="shared" ref="S12" si="2">P12-M12</f>
        <v>-93020</v>
      </c>
      <c r="T12" s="294"/>
    </row>
    <row r="13" spans="1:20" ht="22.5">
      <c r="A13" s="251"/>
      <c r="B13" s="295" t="s">
        <v>161</v>
      </c>
      <c r="C13" s="286" t="s">
        <v>162</v>
      </c>
      <c r="D13" s="287"/>
      <c r="E13" s="288">
        <v>0</v>
      </c>
      <c r="F13" s="292"/>
      <c r="G13" s="293"/>
      <c r="H13" s="289">
        <v>2</v>
      </c>
      <c r="I13" s="289">
        <v>8500000</v>
      </c>
      <c r="J13" s="289">
        <f>I13/H13</f>
        <v>4250000</v>
      </c>
      <c r="K13" s="289">
        <v>2</v>
      </c>
      <c r="L13" s="289">
        <v>8500000</v>
      </c>
      <c r="M13" s="289">
        <f>L13/K13</f>
        <v>4250000</v>
      </c>
      <c r="N13" s="288">
        <v>0</v>
      </c>
      <c r="O13" s="289">
        <v>0</v>
      </c>
      <c r="P13" s="290">
        <v>0</v>
      </c>
      <c r="Q13" s="288">
        <f t="shared" si="0"/>
        <v>0</v>
      </c>
      <c r="R13" s="289"/>
      <c r="S13" s="291"/>
      <c r="T13" s="294"/>
    </row>
    <row r="14" spans="1:20" ht="22.5">
      <c r="A14" s="251"/>
      <c r="B14" s="295" t="s">
        <v>159</v>
      </c>
      <c r="C14" s="286" t="s">
        <v>214</v>
      </c>
      <c r="D14" s="287"/>
      <c r="E14" s="288">
        <v>0</v>
      </c>
      <c r="F14" s="292"/>
      <c r="G14" s="293"/>
      <c r="H14" s="289"/>
      <c r="I14" s="289"/>
      <c r="J14" s="289"/>
      <c r="K14" s="289"/>
      <c r="L14" s="289"/>
      <c r="M14" s="289"/>
      <c r="N14" s="288"/>
      <c r="O14" s="289"/>
      <c r="P14" s="290"/>
      <c r="Q14" s="288"/>
      <c r="R14" s="289"/>
      <c r="S14" s="291"/>
      <c r="T14" s="294"/>
    </row>
    <row r="15" spans="1:20" ht="29.25" customHeight="1">
      <c r="A15" s="251"/>
      <c r="B15" s="285" t="s">
        <v>215</v>
      </c>
      <c r="C15" s="286" t="s">
        <v>80</v>
      </c>
      <c r="D15" s="287"/>
      <c r="E15" s="293"/>
      <c r="F15" s="296">
        <f>SUM(F11:F11)</f>
        <v>140904419</v>
      </c>
      <c r="G15" s="293"/>
      <c r="H15" s="292"/>
      <c r="I15" s="296">
        <f>SUM(I11:I13)</f>
        <v>182400000</v>
      </c>
      <c r="J15" s="296"/>
      <c r="K15" s="296"/>
      <c r="L15" s="296">
        <f>L11+L12+L13</f>
        <v>193650000</v>
      </c>
      <c r="M15" s="292"/>
      <c r="N15" s="297"/>
      <c r="O15" s="298">
        <f>SUM(O11:O13)</f>
        <v>104774033</v>
      </c>
      <c r="P15" s="297"/>
      <c r="Q15" s="297"/>
      <c r="R15" s="297"/>
      <c r="S15" s="299"/>
    </row>
    <row r="16" spans="1:20" ht="31.5" customHeight="1" thickBot="1">
      <c r="A16" s="251"/>
      <c r="B16" s="280" t="s">
        <v>216</v>
      </c>
      <c r="C16" s="280"/>
      <c r="D16" s="281"/>
      <c r="E16" s="300"/>
      <c r="F16" s="301"/>
      <c r="G16" s="300"/>
      <c r="H16" s="301"/>
      <c r="I16" s="300"/>
      <c r="J16" s="302"/>
      <c r="K16" s="301"/>
      <c r="L16" s="300"/>
      <c r="M16" s="302"/>
      <c r="N16" s="281"/>
      <c r="O16" s="282"/>
      <c r="P16" s="283"/>
      <c r="Q16" s="281"/>
      <c r="R16" s="282"/>
      <c r="S16" s="284"/>
    </row>
    <row r="17" spans="1:19" ht="15.75" thickTop="1">
      <c r="A17" s="251"/>
      <c r="B17" s="303"/>
      <c r="C17" s="303"/>
      <c r="D17" s="303"/>
      <c r="E17" s="303"/>
      <c r="F17" s="303"/>
      <c r="G17" s="303"/>
      <c r="H17" s="303"/>
      <c r="I17" s="303"/>
      <c r="J17" s="303"/>
      <c r="K17" s="303"/>
      <c r="L17" s="303"/>
      <c r="M17" s="303"/>
      <c r="N17" s="303"/>
      <c r="O17" s="303"/>
      <c r="P17" s="303"/>
      <c r="Q17" s="303"/>
      <c r="R17" s="303"/>
      <c r="S17" s="303"/>
    </row>
    <row r="18" spans="1:19">
      <c r="A18" s="251"/>
      <c r="B18" s="252"/>
      <c r="C18" s="253"/>
      <c r="D18" s="253"/>
      <c r="E18" s="253"/>
      <c r="F18" s="253"/>
      <c r="G18" s="253"/>
      <c r="H18" s="253"/>
      <c r="I18" s="253"/>
      <c r="J18" s="253"/>
      <c r="K18" s="253"/>
      <c r="L18" s="253"/>
      <c r="M18" s="253"/>
      <c r="N18" s="253"/>
      <c r="O18" s="253"/>
      <c r="P18" s="253"/>
      <c r="Q18" s="253"/>
      <c r="R18" s="253"/>
      <c r="S18" s="253"/>
    </row>
    <row r="19" spans="1:19">
      <c r="A19" s="251"/>
      <c r="B19" s="253"/>
      <c r="C19" s="253"/>
      <c r="D19" s="304" t="s">
        <v>217</v>
      </c>
      <c r="E19" s="304"/>
      <c r="F19" s="305" t="s">
        <v>58</v>
      </c>
      <c r="G19" s="306" t="s">
        <v>218</v>
      </c>
      <c r="H19" s="306"/>
      <c r="I19" s="304" t="s">
        <v>219</v>
      </c>
      <c r="J19" s="304"/>
      <c r="K19" s="305" t="s">
        <v>58</v>
      </c>
      <c r="L19" s="306" t="s">
        <v>102</v>
      </c>
      <c r="M19" s="306"/>
      <c r="N19" s="253"/>
      <c r="O19" s="253"/>
      <c r="P19" s="253"/>
      <c r="Q19" s="253"/>
      <c r="R19" s="253"/>
      <c r="S19" s="253"/>
    </row>
    <row r="20" spans="1:19">
      <c r="A20" s="251"/>
      <c r="B20" s="253"/>
      <c r="C20" s="253"/>
      <c r="D20" s="304"/>
      <c r="E20" s="304"/>
      <c r="F20" s="305" t="s">
        <v>59</v>
      </c>
      <c r="G20" s="306"/>
      <c r="H20" s="306"/>
      <c r="I20" s="304"/>
      <c r="J20" s="304"/>
      <c r="K20" s="305" t="s">
        <v>59</v>
      </c>
      <c r="L20" s="306"/>
      <c r="M20" s="306"/>
      <c r="N20" s="253"/>
      <c r="O20" s="253"/>
      <c r="P20" s="253"/>
      <c r="Q20" s="253"/>
      <c r="R20" s="253"/>
      <c r="S20" s="253"/>
    </row>
    <row r="21" spans="1:19">
      <c r="A21" s="251"/>
      <c r="B21" s="253"/>
      <c r="C21" s="253"/>
      <c r="D21" s="304"/>
      <c r="E21" s="304"/>
      <c r="F21" s="305" t="s">
        <v>60</v>
      </c>
      <c r="G21" s="306" t="s">
        <v>71</v>
      </c>
      <c r="H21" s="306"/>
      <c r="I21" s="304"/>
      <c r="J21" s="304"/>
      <c r="K21" s="305" t="s">
        <v>60</v>
      </c>
      <c r="L21" s="306" t="s">
        <v>71</v>
      </c>
      <c r="M21" s="306"/>
      <c r="N21" s="253"/>
      <c r="O21" s="253"/>
      <c r="P21" s="253"/>
      <c r="Q21" s="253"/>
      <c r="R21" s="253"/>
      <c r="S21" s="253"/>
    </row>
  </sheetData>
  <mergeCells count="26">
    <mergeCell ref="L20:M20"/>
    <mergeCell ref="G21:H21"/>
    <mergeCell ref="L21:M21"/>
    <mergeCell ref="N7:P7"/>
    <mergeCell ref="Q7:S7"/>
    <mergeCell ref="B10:C10"/>
    <mergeCell ref="B16:C16"/>
    <mergeCell ref="B17:S17"/>
    <mergeCell ref="D19:E21"/>
    <mergeCell ref="G19:H19"/>
    <mergeCell ref="I19:J21"/>
    <mergeCell ref="L19:M19"/>
    <mergeCell ref="G20:H20"/>
    <mergeCell ref="B7:B8"/>
    <mergeCell ref="C7:C8"/>
    <mergeCell ref="D7:D8"/>
    <mergeCell ref="E7:G7"/>
    <mergeCell ref="H7:J7"/>
    <mergeCell ref="K7:M7"/>
    <mergeCell ref="B2:S2"/>
    <mergeCell ref="B3:S3"/>
    <mergeCell ref="B4:S4"/>
    <mergeCell ref="C5:E5"/>
    <mergeCell ref="G5:S5"/>
    <mergeCell ref="C6:E6"/>
    <mergeCell ref="G6:S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92360-AE6D-4940-8401-21BF42A6A128}">
  <dimension ref="A1:V23"/>
  <sheetViews>
    <sheetView workbookViewId="0">
      <selection activeCell="G18" sqref="G18:H18"/>
    </sheetView>
  </sheetViews>
  <sheetFormatPr defaultRowHeight="15"/>
  <cols>
    <col min="1" max="1" width="3.28515625" customWidth="1"/>
    <col min="2" max="2" width="0.140625" customWidth="1"/>
    <col min="3" max="3" width="6.28515625" customWidth="1"/>
    <col min="5" max="5" width="12.5703125" customWidth="1"/>
    <col min="6" max="6" width="9.85546875" customWidth="1"/>
    <col min="7" max="7" width="11.7109375" customWidth="1"/>
    <col min="8" max="8" width="16.140625" customWidth="1"/>
    <col min="9" max="9" width="12.28515625" customWidth="1"/>
    <col min="10" max="10" width="6.7109375" customWidth="1"/>
    <col min="11" max="11" width="21.85546875" customWidth="1"/>
    <col min="12" max="12" width="14.7109375" customWidth="1"/>
    <col min="13" max="13" width="9.5703125" customWidth="1"/>
    <col min="14" max="14" width="11.7109375" customWidth="1"/>
    <col min="15" max="15" width="13.5703125" customWidth="1"/>
    <col min="16" max="16" width="15" customWidth="1"/>
    <col min="17" max="17" width="0.42578125" customWidth="1"/>
    <col min="18" max="18" width="8.5703125" customWidth="1"/>
    <col min="20" max="20" width="10.85546875" customWidth="1"/>
    <col min="21" max="21" width="21.140625" customWidth="1"/>
    <col min="22" max="22" width="0.28515625" customWidth="1"/>
  </cols>
  <sheetData>
    <row r="1" spans="1:22">
      <c r="A1" s="202"/>
      <c r="B1" s="202"/>
      <c r="C1" s="307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  <c r="O1" s="202"/>
      <c r="P1" s="202"/>
      <c r="Q1" s="202"/>
      <c r="R1" s="202"/>
      <c r="S1" s="202"/>
      <c r="T1" s="202"/>
      <c r="U1" s="202"/>
    </row>
    <row r="2" spans="1:22">
      <c r="A2" s="202"/>
      <c r="B2" s="202"/>
      <c r="C2" s="308" t="s">
        <v>220</v>
      </c>
      <c r="D2" s="308"/>
      <c r="E2" s="308"/>
      <c r="F2" s="308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308"/>
    </row>
    <row r="3" spans="1:22" ht="15.75" thickBot="1">
      <c r="A3" s="202"/>
      <c r="B3" s="202"/>
      <c r="C3" s="309" t="s">
        <v>221</v>
      </c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</row>
    <row r="4" spans="1:22" ht="16.5" thickTop="1" thickBot="1">
      <c r="A4" s="310"/>
      <c r="B4" s="310"/>
      <c r="C4" s="311" t="s">
        <v>75</v>
      </c>
      <c r="D4" s="312" t="s">
        <v>23</v>
      </c>
      <c r="E4" s="312" t="s">
        <v>110</v>
      </c>
      <c r="F4" s="312" t="s">
        <v>222</v>
      </c>
      <c r="G4" s="313" t="s">
        <v>184</v>
      </c>
      <c r="H4" s="313"/>
      <c r="I4" s="312" t="s">
        <v>112</v>
      </c>
      <c r="J4" s="312" t="s">
        <v>223</v>
      </c>
      <c r="K4" s="314" t="s">
        <v>79</v>
      </c>
      <c r="L4" s="314"/>
      <c r="M4" s="314"/>
      <c r="N4" s="314"/>
      <c r="O4" s="314"/>
      <c r="P4" s="314"/>
      <c r="Q4" s="314"/>
      <c r="R4" s="314"/>
      <c r="S4" s="314"/>
      <c r="T4" s="314"/>
      <c r="U4" s="314"/>
    </row>
    <row r="5" spans="1:22" ht="16.5" thickTop="1" thickBot="1">
      <c r="A5" s="202"/>
      <c r="B5" s="202"/>
      <c r="C5" s="311"/>
      <c r="D5" s="312"/>
      <c r="E5" s="312"/>
      <c r="F5" s="312"/>
      <c r="G5" s="313"/>
      <c r="H5" s="313"/>
      <c r="I5" s="312"/>
      <c r="J5" s="312"/>
      <c r="K5" s="315" t="s">
        <v>80</v>
      </c>
      <c r="L5" s="316" t="s">
        <v>47</v>
      </c>
      <c r="M5" s="316" t="s">
        <v>49</v>
      </c>
      <c r="N5" s="316" t="s">
        <v>32</v>
      </c>
      <c r="O5" s="316" t="s">
        <v>34</v>
      </c>
      <c r="P5" s="316" t="s">
        <v>36</v>
      </c>
      <c r="Q5" s="317" t="s">
        <v>38</v>
      </c>
      <c r="R5" s="317"/>
      <c r="S5" s="316" t="s">
        <v>40</v>
      </c>
      <c r="T5" s="316" t="s">
        <v>42</v>
      </c>
      <c r="U5" s="318" t="s">
        <v>44</v>
      </c>
    </row>
    <row r="6" spans="1:22" ht="45.75" thickTop="1">
      <c r="A6" s="202"/>
      <c r="B6" s="202"/>
      <c r="C6" s="311"/>
      <c r="D6" s="312"/>
      <c r="E6" s="312"/>
      <c r="F6" s="312"/>
      <c r="G6" s="313"/>
      <c r="H6" s="313"/>
      <c r="I6" s="312"/>
      <c r="J6" s="312"/>
      <c r="K6" s="315"/>
      <c r="L6" s="319" t="s">
        <v>82</v>
      </c>
      <c r="M6" s="319" t="s">
        <v>83</v>
      </c>
      <c r="N6" s="319" t="s">
        <v>84</v>
      </c>
      <c r="O6" s="319" t="s">
        <v>85</v>
      </c>
      <c r="P6" s="319" t="s">
        <v>86</v>
      </c>
      <c r="Q6" s="320" t="s">
        <v>87</v>
      </c>
      <c r="R6" s="320"/>
      <c r="S6" s="319" t="s">
        <v>88</v>
      </c>
      <c r="T6" s="319" t="s">
        <v>89</v>
      </c>
      <c r="U6" s="321" t="s">
        <v>224</v>
      </c>
    </row>
    <row r="7" spans="1:22" ht="33.75">
      <c r="A7" s="202"/>
      <c r="B7" s="202"/>
      <c r="C7" s="322">
        <v>89</v>
      </c>
      <c r="D7" s="323" t="s">
        <v>25</v>
      </c>
      <c r="E7" s="324" t="s">
        <v>26</v>
      </c>
      <c r="F7" s="323" t="s">
        <v>155</v>
      </c>
      <c r="G7" s="325" t="s">
        <v>212</v>
      </c>
      <c r="H7" s="325"/>
      <c r="I7" s="326" t="s">
        <v>93</v>
      </c>
      <c r="J7" s="327"/>
      <c r="K7" s="328">
        <v>172400000</v>
      </c>
      <c r="L7" s="328">
        <v>0</v>
      </c>
      <c r="M7" s="328">
        <v>0</v>
      </c>
      <c r="N7" s="328">
        <v>117940000</v>
      </c>
      <c r="O7" s="328">
        <v>19230000</v>
      </c>
      <c r="P7" s="328">
        <v>34840000</v>
      </c>
      <c r="Q7" s="329">
        <v>0</v>
      </c>
      <c r="R7" s="329"/>
      <c r="S7" s="328">
        <v>0</v>
      </c>
      <c r="T7" s="328">
        <v>150000</v>
      </c>
      <c r="U7" s="330">
        <v>240000</v>
      </c>
    </row>
    <row r="8" spans="1:22" ht="33.75">
      <c r="A8" s="202"/>
      <c r="B8" s="202"/>
      <c r="C8" s="322">
        <v>89</v>
      </c>
      <c r="D8" s="323" t="s">
        <v>25</v>
      </c>
      <c r="E8" s="324" t="s">
        <v>26</v>
      </c>
      <c r="F8" s="323" t="s">
        <v>155</v>
      </c>
      <c r="G8" s="325" t="s">
        <v>212</v>
      </c>
      <c r="H8" s="325"/>
      <c r="I8" s="326" t="s">
        <v>94</v>
      </c>
      <c r="J8" s="327"/>
      <c r="K8" s="328">
        <v>178650000</v>
      </c>
      <c r="L8" s="328">
        <v>0</v>
      </c>
      <c r="M8" s="328">
        <v>0</v>
      </c>
      <c r="N8" s="112">
        <v>122940000</v>
      </c>
      <c r="O8" s="112">
        <v>20230000</v>
      </c>
      <c r="P8" s="112">
        <v>34840000</v>
      </c>
      <c r="Q8" s="329">
        <v>0</v>
      </c>
      <c r="R8" s="329"/>
      <c r="S8" s="328">
        <v>0</v>
      </c>
      <c r="T8" s="328">
        <f>T7</f>
        <v>150000</v>
      </c>
      <c r="U8" s="330">
        <v>490000</v>
      </c>
    </row>
    <row r="9" spans="1:22" ht="33.75">
      <c r="A9" s="202"/>
      <c r="B9" s="202"/>
      <c r="C9" s="322">
        <v>89</v>
      </c>
      <c r="D9" s="323" t="s">
        <v>25</v>
      </c>
      <c r="E9" s="324" t="s">
        <v>26</v>
      </c>
      <c r="F9" s="323" t="s">
        <v>155</v>
      </c>
      <c r="G9" s="325" t="s">
        <v>212</v>
      </c>
      <c r="H9" s="325"/>
      <c r="I9" s="326" t="s">
        <v>95</v>
      </c>
      <c r="J9" s="327"/>
      <c r="K9" s="241">
        <f>N9+O9+P9+T9+U9</f>
        <v>99204233</v>
      </c>
      <c r="L9" s="331">
        <v>0</v>
      </c>
      <c r="M9" s="331">
        <v>0</v>
      </c>
      <c r="N9" s="112">
        <v>71323404</v>
      </c>
      <c r="O9" s="112">
        <v>11189171</v>
      </c>
      <c r="P9" s="112">
        <v>16289487</v>
      </c>
      <c r="Q9" s="329">
        <v>0</v>
      </c>
      <c r="R9" s="329"/>
      <c r="S9" s="328">
        <v>0</v>
      </c>
      <c r="T9" s="328">
        <v>91050</v>
      </c>
      <c r="U9" s="242">
        <v>311121</v>
      </c>
      <c r="V9" s="242"/>
    </row>
    <row r="10" spans="1:22" ht="33.75">
      <c r="A10" s="202"/>
      <c r="B10" s="202"/>
      <c r="C10" s="322">
        <v>89</v>
      </c>
      <c r="D10" s="323" t="s">
        <v>25</v>
      </c>
      <c r="E10" s="324" t="s">
        <v>26</v>
      </c>
      <c r="F10" s="323" t="s">
        <v>157</v>
      </c>
      <c r="G10" s="325" t="s">
        <v>225</v>
      </c>
      <c r="H10" s="325"/>
      <c r="I10" s="326" t="s">
        <v>93</v>
      </c>
      <c r="J10" s="327"/>
      <c r="K10" s="328">
        <v>1500000</v>
      </c>
      <c r="L10" s="328">
        <v>0</v>
      </c>
      <c r="M10" s="328">
        <v>1500000</v>
      </c>
      <c r="N10" s="328">
        <v>0</v>
      </c>
      <c r="O10" s="328">
        <v>0</v>
      </c>
      <c r="P10" s="328">
        <v>0</v>
      </c>
      <c r="Q10" s="329">
        <v>0</v>
      </c>
      <c r="R10" s="329"/>
      <c r="S10" s="328">
        <v>0</v>
      </c>
      <c r="T10" s="328">
        <v>0</v>
      </c>
      <c r="U10" s="330">
        <v>0</v>
      </c>
    </row>
    <row r="11" spans="1:22" ht="33.75">
      <c r="A11" s="202"/>
      <c r="B11" s="202"/>
      <c r="C11" s="322">
        <v>89</v>
      </c>
      <c r="D11" s="323" t="s">
        <v>226</v>
      </c>
      <c r="E11" s="324" t="s">
        <v>26</v>
      </c>
      <c r="F11" s="323" t="s">
        <v>157</v>
      </c>
      <c r="G11" s="325" t="s">
        <v>225</v>
      </c>
      <c r="H11" s="325"/>
      <c r="I11" s="326" t="s">
        <v>227</v>
      </c>
      <c r="J11" s="327"/>
      <c r="K11" s="328">
        <v>6500000</v>
      </c>
      <c r="L11" s="328"/>
      <c r="M11" s="328">
        <v>6500000</v>
      </c>
      <c r="N11" s="328">
        <v>0</v>
      </c>
      <c r="O11" s="328">
        <v>0</v>
      </c>
      <c r="P11" s="328">
        <v>0</v>
      </c>
      <c r="Q11" s="329">
        <v>0</v>
      </c>
      <c r="R11" s="329"/>
      <c r="S11" s="328">
        <v>0</v>
      </c>
      <c r="T11" s="328">
        <v>0</v>
      </c>
      <c r="U11" s="330"/>
    </row>
    <row r="12" spans="1:22" ht="33.75">
      <c r="A12" s="202"/>
      <c r="B12" s="202"/>
      <c r="C12" s="322">
        <v>89</v>
      </c>
      <c r="D12" s="323" t="s">
        <v>226</v>
      </c>
      <c r="E12" s="324" t="s">
        <v>26</v>
      </c>
      <c r="F12" s="323" t="s">
        <v>157</v>
      </c>
      <c r="G12" s="325" t="s">
        <v>225</v>
      </c>
      <c r="H12" s="325"/>
      <c r="I12" s="326" t="s">
        <v>228</v>
      </c>
      <c r="J12" s="327"/>
      <c r="K12" s="328">
        <f>M12</f>
        <v>5569800</v>
      </c>
      <c r="L12" s="328"/>
      <c r="M12" s="328">
        <v>5569800</v>
      </c>
      <c r="N12" s="328">
        <v>0</v>
      </c>
      <c r="O12" s="328">
        <v>0</v>
      </c>
      <c r="P12" s="328">
        <v>0</v>
      </c>
      <c r="Q12" s="329">
        <v>0</v>
      </c>
      <c r="R12" s="329"/>
      <c r="S12" s="328">
        <v>0</v>
      </c>
      <c r="T12" s="328">
        <v>0</v>
      </c>
      <c r="U12" s="330">
        <v>0</v>
      </c>
    </row>
    <row r="13" spans="1:22" ht="33.75">
      <c r="A13" s="202"/>
      <c r="B13" s="202"/>
      <c r="C13" s="322">
        <v>89</v>
      </c>
      <c r="D13" s="323" t="s">
        <v>25</v>
      </c>
      <c r="E13" s="324" t="s">
        <v>26</v>
      </c>
      <c r="F13" s="332"/>
      <c r="G13" s="325" t="s">
        <v>229</v>
      </c>
      <c r="H13" s="325"/>
      <c r="I13" s="326" t="s">
        <v>93</v>
      </c>
      <c r="J13" s="327"/>
      <c r="K13" s="328">
        <v>8500000</v>
      </c>
      <c r="L13" s="328"/>
      <c r="M13" s="328">
        <v>8500000</v>
      </c>
      <c r="N13" s="328">
        <v>0</v>
      </c>
      <c r="O13" s="328">
        <v>0</v>
      </c>
      <c r="P13" s="328">
        <v>0</v>
      </c>
      <c r="Q13" s="329">
        <v>0</v>
      </c>
      <c r="R13" s="329"/>
      <c r="S13" s="328">
        <v>0</v>
      </c>
      <c r="T13" s="328">
        <v>0</v>
      </c>
      <c r="U13" s="330">
        <v>0</v>
      </c>
    </row>
    <row r="14" spans="1:22" ht="33.75">
      <c r="A14" s="202"/>
      <c r="B14" s="202"/>
      <c r="C14" s="333">
        <v>89</v>
      </c>
      <c r="D14" s="334" t="s">
        <v>226</v>
      </c>
      <c r="E14" s="335" t="s">
        <v>26</v>
      </c>
      <c r="F14" s="334" t="s">
        <v>230</v>
      </c>
      <c r="G14" s="325" t="s">
        <v>229</v>
      </c>
      <c r="H14" s="325"/>
      <c r="I14" s="336" t="s">
        <v>227</v>
      </c>
      <c r="J14" s="337"/>
      <c r="K14" s="328">
        <v>8500000</v>
      </c>
      <c r="L14" s="338"/>
      <c r="M14" s="338">
        <v>8500000</v>
      </c>
      <c r="N14" s="338">
        <v>0</v>
      </c>
      <c r="O14" s="338">
        <v>0</v>
      </c>
      <c r="P14" s="338">
        <v>0</v>
      </c>
      <c r="Q14" s="339">
        <v>0</v>
      </c>
      <c r="R14" s="339"/>
      <c r="S14" s="338">
        <v>0</v>
      </c>
      <c r="T14" s="338">
        <v>0</v>
      </c>
      <c r="U14" s="340">
        <v>0</v>
      </c>
    </row>
    <row r="15" spans="1:22" ht="33.75">
      <c r="A15" s="202"/>
      <c r="B15" s="202"/>
      <c r="C15" s="341">
        <v>89</v>
      </c>
      <c r="D15" s="341" t="s">
        <v>226</v>
      </c>
      <c r="E15" s="342" t="s">
        <v>26</v>
      </c>
      <c r="F15" s="341" t="s">
        <v>230</v>
      </c>
      <c r="G15" s="325" t="s">
        <v>229</v>
      </c>
      <c r="H15" s="325"/>
      <c r="I15" s="343" t="s">
        <v>228</v>
      </c>
      <c r="J15" s="344"/>
      <c r="K15" s="345">
        <v>0</v>
      </c>
      <c r="L15" s="345"/>
      <c r="M15" s="345">
        <v>0</v>
      </c>
      <c r="N15" s="345">
        <v>0</v>
      </c>
      <c r="O15" s="345">
        <v>0</v>
      </c>
      <c r="P15" s="345">
        <v>0</v>
      </c>
      <c r="Q15" s="346">
        <v>0</v>
      </c>
      <c r="R15" s="346"/>
      <c r="S15" s="345">
        <v>0</v>
      </c>
      <c r="T15" s="345">
        <v>0</v>
      </c>
      <c r="U15" s="345">
        <v>0</v>
      </c>
    </row>
    <row r="16" spans="1:22" ht="42" customHeight="1">
      <c r="A16" s="202"/>
      <c r="B16" s="202"/>
      <c r="C16" s="341"/>
      <c r="D16" s="341"/>
      <c r="E16" s="342"/>
      <c r="F16" s="341"/>
      <c r="G16" s="347" t="s">
        <v>231</v>
      </c>
      <c r="H16" s="347"/>
      <c r="I16" s="348" t="s">
        <v>93</v>
      </c>
      <c r="J16" s="349"/>
      <c r="K16" s="350">
        <f>K7+K10+K13</f>
        <v>182400000</v>
      </c>
      <c r="L16" s="350">
        <f t="shared" ref="L16:M18" si="0">L7+L10+L13</f>
        <v>0</v>
      </c>
      <c r="M16" s="350">
        <f t="shared" si="0"/>
        <v>10000000</v>
      </c>
      <c r="N16" s="350">
        <f>N7</f>
        <v>117940000</v>
      </c>
      <c r="O16" s="350">
        <f>O7</f>
        <v>19230000</v>
      </c>
      <c r="P16" s="350">
        <f>P7</f>
        <v>34840000</v>
      </c>
      <c r="Q16" s="351">
        <f>Q7</f>
        <v>0</v>
      </c>
      <c r="R16" s="351"/>
      <c r="S16" s="350">
        <v>0</v>
      </c>
      <c r="T16" s="350">
        <v>150000</v>
      </c>
      <c r="U16" s="350">
        <v>240000</v>
      </c>
    </row>
    <row r="17" spans="1:22" ht="30.75" customHeight="1">
      <c r="A17" s="202"/>
      <c r="B17" s="202"/>
      <c r="C17" s="341"/>
      <c r="D17" s="341"/>
      <c r="E17" s="342"/>
      <c r="F17" s="341"/>
      <c r="G17" s="347" t="s">
        <v>231</v>
      </c>
      <c r="H17" s="347"/>
      <c r="I17" s="348" t="s">
        <v>94</v>
      </c>
      <c r="J17" s="352"/>
      <c r="K17" s="350">
        <f>K8+K11+K14</f>
        <v>193650000</v>
      </c>
      <c r="L17" s="350">
        <f t="shared" si="0"/>
        <v>0</v>
      </c>
      <c r="M17" s="350">
        <f t="shared" si="0"/>
        <v>15000000</v>
      </c>
      <c r="N17" s="350">
        <f>N16</f>
        <v>117940000</v>
      </c>
      <c r="O17" s="350">
        <f>O16</f>
        <v>19230000</v>
      </c>
      <c r="P17" s="350">
        <f>P16</f>
        <v>34840000</v>
      </c>
      <c r="Q17" s="351">
        <v>0</v>
      </c>
      <c r="R17" s="351"/>
      <c r="S17" s="350">
        <v>0</v>
      </c>
      <c r="T17" s="350">
        <f>T16</f>
        <v>150000</v>
      </c>
      <c r="U17" s="350">
        <v>490000</v>
      </c>
      <c r="V17" s="353"/>
    </row>
    <row r="18" spans="1:22" ht="43.5" customHeight="1">
      <c r="A18" s="202"/>
      <c r="B18" s="202"/>
      <c r="C18" s="341"/>
      <c r="D18" s="341"/>
      <c r="E18" s="342"/>
      <c r="F18" s="341"/>
      <c r="G18" s="347" t="s">
        <v>231</v>
      </c>
      <c r="H18" s="347"/>
      <c r="I18" s="348" t="s">
        <v>95</v>
      </c>
      <c r="J18" s="352"/>
      <c r="K18" s="350">
        <f>M18+N18+O18+P18+T18+U18</f>
        <v>104774033</v>
      </c>
      <c r="L18" s="350">
        <f t="shared" si="0"/>
        <v>0</v>
      </c>
      <c r="M18" s="350">
        <f t="shared" si="0"/>
        <v>5569800</v>
      </c>
      <c r="N18" s="112">
        <f>N9</f>
        <v>71323404</v>
      </c>
      <c r="O18" s="112">
        <f>O9</f>
        <v>11189171</v>
      </c>
      <c r="P18" s="112">
        <f>P9</f>
        <v>16289487</v>
      </c>
      <c r="Q18" s="242">
        <v>0</v>
      </c>
      <c r="R18" s="242"/>
      <c r="S18" s="241">
        <v>0</v>
      </c>
      <c r="T18" s="112">
        <f>T9</f>
        <v>91050</v>
      </c>
      <c r="U18" s="112">
        <f>U9</f>
        <v>311121</v>
      </c>
    </row>
    <row r="19" spans="1:22">
      <c r="A19" s="202"/>
      <c r="B19" s="354"/>
      <c r="C19" s="354"/>
      <c r="D19" s="202"/>
      <c r="E19" s="202"/>
      <c r="F19" s="202"/>
      <c r="G19" s="202"/>
      <c r="H19" s="202"/>
      <c r="I19" s="202"/>
      <c r="J19" s="202"/>
      <c r="K19" s="202"/>
      <c r="L19" s="202"/>
      <c r="M19" s="202"/>
      <c r="N19" s="202"/>
      <c r="O19" s="202"/>
      <c r="P19" s="202"/>
      <c r="Q19" s="202"/>
      <c r="R19" s="202"/>
      <c r="S19" s="202"/>
      <c r="T19" s="202"/>
      <c r="U19" s="202"/>
    </row>
    <row r="20" spans="1:22">
      <c r="A20" s="202"/>
      <c r="B20" s="202"/>
      <c r="C20" s="202"/>
      <c r="D20" s="202"/>
      <c r="E20" s="355" t="s">
        <v>232</v>
      </c>
      <c r="F20" s="356"/>
      <c r="G20" s="204" t="s">
        <v>58</v>
      </c>
      <c r="H20" s="357" t="s">
        <v>66</v>
      </c>
      <c r="I20" s="357"/>
      <c r="J20" s="357"/>
      <c r="K20" s="358" t="s">
        <v>233</v>
      </c>
      <c r="L20" s="357" t="s">
        <v>58</v>
      </c>
      <c r="M20" s="357"/>
      <c r="N20" s="357" t="s">
        <v>102</v>
      </c>
      <c r="O20" s="357"/>
      <c r="P20" s="357"/>
      <c r="Q20" s="357"/>
      <c r="R20" s="202"/>
      <c r="S20" s="202"/>
      <c r="T20" s="202"/>
      <c r="U20" s="202"/>
    </row>
    <row r="21" spans="1:22">
      <c r="A21" s="202"/>
      <c r="B21" s="202"/>
      <c r="C21" s="202"/>
      <c r="D21" s="202"/>
      <c r="E21" s="359"/>
      <c r="F21" s="360"/>
      <c r="G21" s="204" t="s">
        <v>59</v>
      </c>
      <c r="H21" s="357"/>
      <c r="I21" s="357"/>
      <c r="J21" s="357"/>
      <c r="K21" s="358"/>
      <c r="L21" s="357" t="s">
        <v>59</v>
      </c>
      <c r="M21" s="357"/>
      <c r="N21" s="357"/>
      <c r="O21" s="357"/>
      <c r="P21" s="357"/>
      <c r="Q21" s="357"/>
      <c r="R21" s="202"/>
      <c r="S21" s="202"/>
      <c r="T21" s="202"/>
      <c r="U21" s="202"/>
    </row>
    <row r="22" spans="1:22">
      <c r="A22" s="202"/>
      <c r="B22" s="202"/>
      <c r="C22" s="202"/>
      <c r="D22" s="202"/>
      <c r="E22" s="361"/>
      <c r="F22" s="362"/>
      <c r="G22" s="204" t="s">
        <v>60</v>
      </c>
      <c r="H22" s="357" t="s">
        <v>234</v>
      </c>
      <c r="I22" s="357"/>
      <c r="J22" s="357"/>
      <c r="K22" s="358"/>
      <c r="L22" s="357" t="s">
        <v>60</v>
      </c>
      <c r="M22" s="357"/>
      <c r="N22" s="357" t="s">
        <v>234</v>
      </c>
      <c r="O22" s="357"/>
      <c r="P22" s="357"/>
      <c r="Q22" s="357"/>
      <c r="R22" s="202"/>
      <c r="S22" s="202"/>
      <c r="T22" s="202"/>
      <c r="U22" s="202"/>
    </row>
    <row r="23" spans="1:22">
      <c r="A23" s="253"/>
      <c r="B23" s="253"/>
      <c r="C23" s="363"/>
      <c r="D23" s="363"/>
      <c r="E23" s="253"/>
      <c r="F23" s="253"/>
      <c r="G23" s="253"/>
      <c r="H23" s="253"/>
      <c r="I23" s="253"/>
      <c r="J23" s="253"/>
      <c r="K23" s="253"/>
      <c r="L23" s="253"/>
      <c r="M23" s="253"/>
      <c r="N23" s="253"/>
      <c r="O23" s="253"/>
      <c r="P23" s="253"/>
      <c r="Q23" s="253"/>
      <c r="R23" s="253"/>
      <c r="S23" s="253"/>
      <c r="T23" s="253"/>
      <c r="U23" s="253"/>
    </row>
  </sheetData>
  <mergeCells count="52">
    <mergeCell ref="C23:D23"/>
    <mergeCell ref="H21:J21"/>
    <mergeCell ref="L21:M21"/>
    <mergeCell ref="N21:Q21"/>
    <mergeCell ref="H22:J22"/>
    <mergeCell ref="L22:M22"/>
    <mergeCell ref="N22:Q22"/>
    <mergeCell ref="G17:H17"/>
    <mergeCell ref="Q17:R17"/>
    <mergeCell ref="G18:H18"/>
    <mergeCell ref="Q18:R18"/>
    <mergeCell ref="B19:C19"/>
    <mergeCell ref="E20:F22"/>
    <mergeCell ref="H20:J20"/>
    <mergeCell ref="K20:K22"/>
    <mergeCell ref="L20:M20"/>
    <mergeCell ref="N20:Q20"/>
    <mergeCell ref="G14:H14"/>
    <mergeCell ref="Q14:R14"/>
    <mergeCell ref="G15:H15"/>
    <mergeCell ref="Q15:R15"/>
    <mergeCell ref="G16:H16"/>
    <mergeCell ref="Q16:R16"/>
    <mergeCell ref="G11:H11"/>
    <mergeCell ref="Q11:R11"/>
    <mergeCell ref="G12:H12"/>
    <mergeCell ref="Q12:R12"/>
    <mergeCell ref="G13:H13"/>
    <mergeCell ref="Q13:R13"/>
    <mergeCell ref="G8:H8"/>
    <mergeCell ref="Q8:R8"/>
    <mergeCell ref="G9:H9"/>
    <mergeCell ref="Q9:R9"/>
    <mergeCell ref="U9:V9"/>
    <mergeCell ref="G10:H10"/>
    <mergeCell ref="Q10:R10"/>
    <mergeCell ref="K4:U4"/>
    <mergeCell ref="K5:K6"/>
    <mergeCell ref="Q5:R5"/>
    <mergeCell ref="Q6:R6"/>
    <mergeCell ref="G7:H7"/>
    <mergeCell ref="Q7:R7"/>
    <mergeCell ref="C2:U2"/>
    <mergeCell ref="C3:U3"/>
    <mergeCell ref="A4:B4"/>
    <mergeCell ref="C4:C6"/>
    <mergeCell ref="D4:D6"/>
    <mergeCell ref="E4:E6"/>
    <mergeCell ref="F4:F6"/>
    <mergeCell ref="G4:H6"/>
    <mergeCell ref="I4:I6"/>
    <mergeCell ref="J4:J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378AD-7753-4BE5-AA0C-AACD70E176B0}">
  <dimension ref="A1:P82"/>
  <sheetViews>
    <sheetView workbookViewId="0">
      <selection activeCell="I13" sqref="I13"/>
    </sheetView>
  </sheetViews>
  <sheetFormatPr defaultRowHeight="15"/>
  <cols>
    <col min="1" max="1" width="3.28515625" customWidth="1"/>
    <col min="2" max="2" width="0.140625" customWidth="1"/>
    <col min="3" max="4" width="8.140625" customWidth="1"/>
    <col min="5" max="5" width="14.140625" customWidth="1"/>
    <col min="6" max="6" width="11.5703125" customWidth="1"/>
    <col min="7" max="7" width="10" customWidth="1"/>
    <col min="8" max="8" width="32.28515625" customWidth="1"/>
    <col min="9" max="9" width="22.5703125" customWidth="1"/>
    <col min="10" max="10" width="14.7109375" customWidth="1"/>
    <col min="11" max="11" width="13.28515625" customWidth="1"/>
    <col min="12" max="12" width="11.85546875" customWidth="1"/>
    <col min="13" max="13" width="14.140625" customWidth="1"/>
    <col min="14" max="14" width="11.140625" bestFit="1" customWidth="1"/>
    <col min="15" max="15" width="12.28515625" customWidth="1"/>
    <col min="16" max="16" width="13.85546875" customWidth="1"/>
  </cols>
  <sheetData>
    <row r="1" spans="1:16">
      <c r="A1" s="90"/>
      <c r="B1" s="90"/>
      <c r="C1" s="91"/>
      <c r="D1" s="90"/>
      <c r="E1" s="90"/>
      <c r="F1" s="90"/>
      <c r="G1" s="90"/>
      <c r="H1" s="90" t="s">
        <v>235</v>
      </c>
      <c r="I1" s="90"/>
      <c r="J1" s="90"/>
      <c r="K1" s="90"/>
      <c r="L1" s="90"/>
      <c r="M1" s="90"/>
      <c r="N1" s="127"/>
    </row>
    <row r="2" spans="1:16">
      <c r="A2" s="90"/>
      <c r="B2" s="90"/>
      <c r="C2" s="92" t="s">
        <v>236</v>
      </c>
      <c r="D2" s="92"/>
      <c r="E2" s="92"/>
      <c r="F2" s="92"/>
      <c r="G2" s="92"/>
      <c r="H2" s="92"/>
      <c r="I2" s="92"/>
      <c r="J2" s="92"/>
      <c r="K2" s="92"/>
      <c r="L2" s="92"/>
      <c r="M2" s="92"/>
      <c r="N2" s="127"/>
    </row>
    <row r="3" spans="1:16" ht="81.599999999999994" customHeight="1">
      <c r="A3" s="364"/>
      <c r="B3" s="364"/>
      <c r="C3" s="365" t="s">
        <v>237</v>
      </c>
      <c r="D3" s="365" t="s">
        <v>238</v>
      </c>
      <c r="E3" s="365" t="s">
        <v>239</v>
      </c>
      <c r="F3" s="365" t="s">
        <v>240</v>
      </c>
      <c r="G3" s="365" t="s">
        <v>241</v>
      </c>
      <c r="H3" s="365" t="s">
        <v>242</v>
      </c>
      <c r="I3" s="365" t="s">
        <v>243</v>
      </c>
      <c r="J3" s="366">
        <v>2020</v>
      </c>
      <c r="K3" s="366">
        <v>2021</v>
      </c>
      <c r="L3" s="366">
        <v>2022</v>
      </c>
      <c r="M3" s="365">
        <v>2023</v>
      </c>
      <c r="N3" s="365">
        <v>2024</v>
      </c>
      <c r="O3" s="367">
        <v>2025</v>
      </c>
      <c r="P3" s="367">
        <v>2026</v>
      </c>
    </row>
    <row r="4" spans="1:16" ht="51" customHeight="1">
      <c r="A4" s="368"/>
      <c r="B4" s="368"/>
      <c r="C4" s="369">
        <v>89</v>
      </c>
      <c r="D4" s="369" t="s">
        <v>25</v>
      </c>
      <c r="E4" s="370" t="s">
        <v>26</v>
      </c>
      <c r="F4" s="369"/>
      <c r="G4" s="369" t="s">
        <v>155</v>
      </c>
      <c r="H4" s="371" t="s">
        <v>244</v>
      </c>
      <c r="I4" s="372" t="s">
        <v>245</v>
      </c>
      <c r="J4" s="373">
        <v>1400</v>
      </c>
      <c r="K4" s="373">
        <v>1400</v>
      </c>
      <c r="L4" s="373">
        <v>1700</v>
      </c>
      <c r="M4" s="373">
        <v>1824</v>
      </c>
      <c r="N4" s="373">
        <v>1840</v>
      </c>
      <c r="O4" s="374">
        <v>2000</v>
      </c>
      <c r="P4" s="374">
        <v>2500</v>
      </c>
    </row>
    <row r="5" spans="1:16" ht="45">
      <c r="A5" s="368"/>
      <c r="B5" s="368"/>
      <c r="C5" s="369">
        <v>89</v>
      </c>
      <c r="D5" s="369" t="s">
        <v>25</v>
      </c>
      <c r="E5" s="370" t="s">
        <v>26</v>
      </c>
      <c r="F5" s="369"/>
      <c r="G5" s="369" t="s">
        <v>155</v>
      </c>
      <c r="H5" s="375" t="s">
        <v>244</v>
      </c>
      <c r="I5" s="375" t="s">
        <v>246</v>
      </c>
      <c r="J5" s="376">
        <v>68626000</v>
      </c>
      <c r="K5" s="376">
        <v>77200000</v>
      </c>
      <c r="L5" s="376">
        <v>72090000</v>
      </c>
      <c r="M5" s="376">
        <v>90580000</v>
      </c>
      <c r="N5" s="376">
        <v>168700000</v>
      </c>
      <c r="O5" s="376">
        <v>160700000</v>
      </c>
      <c r="P5" s="376">
        <v>182400000</v>
      </c>
    </row>
    <row r="6" spans="1:16" ht="45">
      <c r="A6" s="368"/>
      <c r="B6" s="368"/>
      <c r="C6" s="369">
        <v>89</v>
      </c>
      <c r="D6" s="369" t="s">
        <v>25</v>
      </c>
      <c r="E6" s="370" t="s">
        <v>26</v>
      </c>
      <c r="F6" s="369"/>
      <c r="G6" s="369" t="s">
        <v>155</v>
      </c>
      <c r="H6" s="375" t="s">
        <v>244</v>
      </c>
      <c r="I6" s="375" t="s">
        <v>247</v>
      </c>
      <c r="J6" s="376">
        <v>49018</v>
      </c>
      <c r="K6" s="376">
        <v>55143</v>
      </c>
      <c r="L6" s="376">
        <v>4867</v>
      </c>
      <c r="M6" s="376">
        <v>49660</v>
      </c>
      <c r="N6" s="376">
        <v>91684</v>
      </c>
      <c r="O6" s="376">
        <f>O5/O4</f>
        <v>80350</v>
      </c>
      <c r="P6" s="376">
        <f>P5/P4</f>
        <v>72960</v>
      </c>
    </row>
    <row r="7" spans="1:16" ht="30">
      <c r="A7" s="368"/>
      <c r="B7" s="368"/>
      <c r="C7" s="369"/>
      <c r="D7" s="369"/>
      <c r="E7" s="370"/>
      <c r="F7" s="369"/>
      <c r="G7" s="369"/>
      <c r="H7" s="377" t="s">
        <v>248</v>
      </c>
      <c r="I7" s="378"/>
      <c r="J7" s="379"/>
      <c r="K7" s="379"/>
      <c r="L7" s="379"/>
      <c r="M7" s="379"/>
      <c r="N7" s="379"/>
      <c r="O7" s="374"/>
      <c r="P7" s="374"/>
    </row>
    <row r="8" spans="1:16" ht="45">
      <c r="A8" s="368"/>
      <c r="B8" s="368"/>
      <c r="C8" s="369">
        <v>89</v>
      </c>
      <c r="D8" s="369" t="s">
        <v>25</v>
      </c>
      <c r="E8" s="370" t="s">
        <v>26</v>
      </c>
      <c r="F8" s="369"/>
      <c r="G8" s="369" t="s">
        <v>155</v>
      </c>
      <c r="H8" s="375" t="s">
        <v>244</v>
      </c>
      <c r="I8" s="380" t="s">
        <v>249</v>
      </c>
      <c r="J8" s="376">
        <v>1400</v>
      </c>
      <c r="K8" s="376">
        <v>1400</v>
      </c>
      <c r="L8" s="376">
        <v>1700</v>
      </c>
      <c r="M8" s="376">
        <v>1824</v>
      </c>
      <c r="N8" s="376">
        <v>1840</v>
      </c>
      <c r="O8" s="374">
        <v>2000</v>
      </c>
      <c r="P8" s="374">
        <v>2500</v>
      </c>
    </row>
    <row r="9" spans="1:16" ht="45">
      <c r="A9" s="368"/>
      <c r="B9" s="368"/>
      <c r="C9" s="369">
        <v>89</v>
      </c>
      <c r="D9" s="369" t="s">
        <v>25</v>
      </c>
      <c r="E9" s="370" t="s">
        <v>26</v>
      </c>
      <c r="F9" s="369"/>
      <c r="G9" s="369" t="s">
        <v>155</v>
      </c>
      <c r="H9" s="371" t="s">
        <v>244</v>
      </c>
      <c r="I9" s="371" t="s">
        <v>250</v>
      </c>
      <c r="J9" s="376">
        <v>68626000</v>
      </c>
      <c r="K9" s="376">
        <v>77200000</v>
      </c>
      <c r="L9" s="376">
        <v>72090000</v>
      </c>
      <c r="M9" s="376">
        <v>90580000</v>
      </c>
      <c r="N9" s="376">
        <v>168700000</v>
      </c>
      <c r="O9" s="376">
        <v>160700000</v>
      </c>
      <c r="P9" s="376">
        <v>178650000</v>
      </c>
    </row>
    <row r="10" spans="1:16" ht="45">
      <c r="A10" s="368"/>
      <c r="B10" s="368"/>
      <c r="C10" s="369">
        <v>89</v>
      </c>
      <c r="D10" s="369" t="s">
        <v>25</v>
      </c>
      <c r="E10" s="370" t="s">
        <v>26</v>
      </c>
      <c r="F10" s="369"/>
      <c r="G10" s="369" t="s">
        <v>155</v>
      </c>
      <c r="H10" s="375" t="s">
        <v>244</v>
      </c>
      <c r="I10" s="375" t="s">
        <v>251</v>
      </c>
      <c r="J10" s="376">
        <v>53956</v>
      </c>
      <c r="K10" s="376">
        <v>50930</v>
      </c>
      <c r="L10" s="376">
        <v>45031</v>
      </c>
      <c r="M10" s="376">
        <v>57006</v>
      </c>
      <c r="N10" s="376">
        <v>91821</v>
      </c>
      <c r="O10" s="376">
        <f>O9/O8</f>
        <v>80350</v>
      </c>
      <c r="P10" s="376">
        <f>P9/P8</f>
        <v>71460</v>
      </c>
    </row>
    <row r="11" spans="1:16" ht="30">
      <c r="A11" s="368"/>
      <c r="B11" s="368"/>
      <c r="C11" s="369"/>
      <c r="D11" s="369"/>
      <c r="E11" s="370"/>
      <c r="F11" s="369"/>
      <c r="G11" s="369"/>
      <c r="H11" s="377" t="s">
        <v>252</v>
      </c>
      <c r="I11" s="378"/>
      <c r="J11" s="379"/>
      <c r="K11" s="379"/>
      <c r="L11" s="379"/>
      <c r="M11" s="379"/>
      <c r="N11" s="379"/>
      <c r="O11" s="374"/>
      <c r="P11" s="374"/>
    </row>
    <row r="12" spans="1:16" ht="51.6" customHeight="1">
      <c r="A12" s="368"/>
      <c r="B12" s="368"/>
      <c r="C12" s="369">
        <v>89</v>
      </c>
      <c r="D12" s="369" t="s">
        <v>25</v>
      </c>
      <c r="E12" s="370" t="s">
        <v>26</v>
      </c>
      <c r="F12" s="369"/>
      <c r="G12" s="369" t="s">
        <v>155</v>
      </c>
      <c r="H12" s="375" t="s">
        <v>244</v>
      </c>
      <c r="I12" s="380" t="s">
        <v>253</v>
      </c>
      <c r="J12" s="376">
        <v>1502</v>
      </c>
      <c r="K12" s="376">
        <v>1841</v>
      </c>
      <c r="L12" s="376">
        <v>1857</v>
      </c>
      <c r="M12" s="376">
        <v>1794</v>
      </c>
      <c r="N12" s="376">
        <v>1990</v>
      </c>
      <c r="O12" s="381">
        <v>2224</v>
      </c>
      <c r="P12" s="381">
        <v>1706</v>
      </c>
    </row>
    <row r="13" spans="1:16" ht="45">
      <c r="A13" s="368"/>
      <c r="B13" s="368"/>
      <c r="C13" s="369">
        <v>89</v>
      </c>
      <c r="D13" s="369" t="s">
        <v>25</v>
      </c>
      <c r="E13" s="370" t="s">
        <v>26</v>
      </c>
      <c r="F13" s="369"/>
      <c r="G13" s="369" t="s">
        <v>155</v>
      </c>
      <c r="H13" s="375" t="s">
        <v>244</v>
      </c>
      <c r="I13" s="375" t="s">
        <v>254</v>
      </c>
      <c r="J13" s="376">
        <v>64966000</v>
      </c>
      <c r="K13" s="376">
        <v>65700000</v>
      </c>
      <c r="L13" s="376">
        <v>73870000</v>
      </c>
      <c r="M13" s="376">
        <v>102335000</v>
      </c>
      <c r="N13" s="376">
        <v>154204397</v>
      </c>
      <c r="O13" s="376">
        <v>140904419</v>
      </c>
      <c r="P13" s="376">
        <v>99204233</v>
      </c>
    </row>
    <row r="14" spans="1:16" ht="45">
      <c r="A14" s="368"/>
      <c r="B14" s="368"/>
      <c r="C14" s="369">
        <v>89</v>
      </c>
      <c r="D14" s="369" t="s">
        <v>25</v>
      </c>
      <c r="E14" s="370" t="s">
        <v>26</v>
      </c>
      <c r="F14" s="369"/>
      <c r="G14" s="369" t="s">
        <v>155</v>
      </c>
      <c r="H14" s="375" t="s">
        <v>244</v>
      </c>
      <c r="I14" s="375" t="s">
        <v>255</v>
      </c>
      <c r="J14" s="376">
        <v>43253</v>
      </c>
      <c r="K14" s="376">
        <v>35687</v>
      </c>
      <c r="L14" s="376">
        <v>39779</v>
      </c>
      <c r="M14" s="376">
        <v>57043</v>
      </c>
      <c r="N14" s="376">
        <v>77489</v>
      </c>
      <c r="O14" s="373">
        <f>O13/O12</f>
        <v>63356.303507194243</v>
      </c>
      <c r="P14" s="373">
        <f>P13/P12</f>
        <v>58150.195193434934</v>
      </c>
    </row>
    <row r="15" spans="1:16" ht="40.9" customHeight="1">
      <c r="A15" s="368"/>
      <c r="B15" s="368"/>
      <c r="C15" s="369"/>
      <c r="D15" s="369"/>
      <c r="E15" s="370"/>
      <c r="F15" s="369"/>
      <c r="G15" s="369"/>
      <c r="H15" s="382" t="s">
        <v>256</v>
      </c>
      <c r="I15" s="383"/>
      <c r="J15" s="384"/>
      <c r="K15" s="384"/>
      <c r="L15" s="384"/>
      <c r="M15" s="384"/>
      <c r="N15" s="384"/>
      <c r="O15" s="385"/>
      <c r="P15" s="385"/>
    </row>
    <row r="16" spans="1:16" ht="45">
      <c r="A16" s="368"/>
      <c r="B16" s="368"/>
      <c r="C16" s="369">
        <v>89</v>
      </c>
      <c r="D16" s="369" t="s">
        <v>25</v>
      </c>
      <c r="E16" s="370" t="s">
        <v>26</v>
      </c>
      <c r="F16" s="369"/>
      <c r="G16" s="369" t="s">
        <v>157</v>
      </c>
      <c r="H16" s="375" t="s">
        <v>257</v>
      </c>
      <c r="I16" s="380" t="s">
        <v>245</v>
      </c>
      <c r="J16" s="376">
        <v>10</v>
      </c>
      <c r="K16" s="376">
        <v>10</v>
      </c>
      <c r="L16" s="376">
        <v>20</v>
      </c>
      <c r="M16" s="376"/>
      <c r="N16" s="376"/>
      <c r="O16" s="374">
        <v>10</v>
      </c>
      <c r="P16" s="374">
        <v>7</v>
      </c>
    </row>
    <row r="17" spans="1:16" ht="45">
      <c r="A17" s="368"/>
      <c r="B17" s="368"/>
      <c r="C17" s="369">
        <v>89</v>
      </c>
      <c r="D17" s="369" t="s">
        <v>25</v>
      </c>
      <c r="E17" s="370" t="s">
        <v>26</v>
      </c>
      <c r="F17" s="369"/>
      <c r="G17" s="369" t="s">
        <v>157</v>
      </c>
      <c r="H17" s="375" t="s">
        <v>257</v>
      </c>
      <c r="I17" s="375" t="s">
        <v>246</v>
      </c>
      <c r="J17" s="376">
        <v>1000000</v>
      </c>
      <c r="K17" s="376">
        <v>1000000</v>
      </c>
      <c r="L17" s="376">
        <v>6500000</v>
      </c>
      <c r="M17" s="376"/>
      <c r="N17" s="376"/>
      <c r="O17" s="374">
        <v>5000000</v>
      </c>
      <c r="P17" s="374">
        <v>1500000</v>
      </c>
    </row>
    <row r="18" spans="1:16" ht="45">
      <c r="A18" s="368"/>
      <c r="B18" s="368"/>
      <c r="C18" s="369">
        <v>89</v>
      </c>
      <c r="D18" s="369" t="s">
        <v>25</v>
      </c>
      <c r="E18" s="370" t="s">
        <v>26</v>
      </c>
      <c r="F18" s="369"/>
      <c r="G18" s="369" t="s">
        <v>157</v>
      </c>
      <c r="H18" s="375" t="s">
        <v>257</v>
      </c>
      <c r="I18" s="375" t="s">
        <v>247</v>
      </c>
      <c r="J18" s="376">
        <v>100</v>
      </c>
      <c r="K18" s="376">
        <v>100</v>
      </c>
      <c r="L18" s="376">
        <v>325000</v>
      </c>
      <c r="M18" s="376"/>
      <c r="N18" s="376"/>
      <c r="O18" s="374">
        <f>O17/O16</f>
        <v>500000</v>
      </c>
      <c r="P18" s="386">
        <f>P17/P16</f>
        <v>214285.71428571429</v>
      </c>
    </row>
    <row r="19" spans="1:16" ht="30">
      <c r="A19" s="368"/>
      <c r="B19" s="368"/>
      <c r="C19" s="369"/>
      <c r="D19" s="369"/>
      <c r="E19" s="370"/>
      <c r="F19" s="369"/>
      <c r="G19" s="369"/>
      <c r="H19" s="377" t="s">
        <v>248</v>
      </c>
      <c r="I19" s="378"/>
      <c r="J19" s="379"/>
      <c r="K19" s="379"/>
      <c r="L19" s="379"/>
      <c r="M19" s="379"/>
      <c r="N19" s="379"/>
      <c r="O19" s="374"/>
      <c r="P19" s="374"/>
    </row>
    <row r="20" spans="1:16" ht="45">
      <c r="A20" s="368"/>
      <c r="B20" s="368"/>
      <c r="C20" s="369">
        <v>89</v>
      </c>
      <c r="D20" s="369" t="s">
        <v>25</v>
      </c>
      <c r="E20" s="370" t="s">
        <v>26</v>
      </c>
      <c r="F20" s="369"/>
      <c r="G20" s="369" t="s">
        <v>258</v>
      </c>
      <c r="H20" s="375" t="s">
        <v>257</v>
      </c>
      <c r="I20" s="380" t="s">
        <v>249</v>
      </c>
      <c r="J20" s="376">
        <v>10</v>
      </c>
      <c r="K20" s="376">
        <v>10</v>
      </c>
      <c r="L20" s="376">
        <v>15</v>
      </c>
      <c r="M20" s="376">
        <v>22</v>
      </c>
      <c r="N20" s="376"/>
      <c r="O20" s="374">
        <v>20</v>
      </c>
      <c r="P20" s="374">
        <v>7</v>
      </c>
    </row>
    <row r="21" spans="1:16" ht="45">
      <c r="A21" s="368"/>
      <c r="B21" s="368"/>
      <c r="C21" s="369">
        <v>89</v>
      </c>
      <c r="D21" s="369" t="s">
        <v>25</v>
      </c>
      <c r="E21" s="370" t="s">
        <v>26</v>
      </c>
      <c r="F21" s="369"/>
      <c r="G21" s="369" t="s">
        <v>258</v>
      </c>
      <c r="H21" s="375" t="s">
        <v>257</v>
      </c>
      <c r="I21" s="375" t="s">
        <v>250</v>
      </c>
      <c r="J21" s="376">
        <v>1000</v>
      </c>
      <c r="K21" s="376">
        <v>1000</v>
      </c>
      <c r="L21" s="376">
        <v>4500000</v>
      </c>
      <c r="M21" s="376">
        <v>600000</v>
      </c>
      <c r="N21" s="376"/>
      <c r="O21" s="374">
        <v>5000000</v>
      </c>
      <c r="P21" s="374">
        <v>1500000</v>
      </c>
    </row>
    <row r="22" spans="1:16" ht="45">
      <c r="A22" s="368"/>
      <c r="B22" s="368"/>
      <c r="C22" s="369">
        <v>89</v>
      </c>
      <c r="D22" s="369" t="s">
        <v>25</v>
      </c>
      <c r="E22" s="370" t="s">
        <v>26</v>
      </c>
      <c r="F22" s="369"/>
      <c r="G22" s="369" t="s">
        <v>258</v>
      </c>
      <c r="H22" s="375" t="s">
        <v>257</v>
      </c>
      <c r="I22" s="375" t="s">
        <v>251</v>
      </c>
      <c r="J22" s="376">
        <v>100</v>
      </c>
      <c r="K22" s="376">
        <v>100</v>
      </c>
      <c r="L22" s="376">
        <v>300000</v>
      </c>
      <c r="M22" s="376">
        <v>27272</v>
      </c>
      <c r="N22" s="376"/>
      <c r="O22" s="374">
        <f>O21/O20</f>
        <v>250000</v>
      </c>
      <c r="P22" s="374">
        <v>214285</v>
      </c>
    </row>
    <row r="23" spans="1:16" ht="30">
      <c r="A23" s="368"/>
      <c r="B23" s="368"/>
      <c r="C23" s="369"/>
      <c r="D23" s="369"/>
      <c r="E23" s="370"/>
      <c r="F23" s="369"/>
      <c r="G23" s="369"/>
      <c r="H23" s="377" t="s">
        <v>252</v>
      </c>
      <c r="I23" s="378"/>
      <c r="J23" s="379"/>
      <c r="K23" s="379"/>
      <c r="L23" s="379"/>
      <c r="M23" s="379"/>
      <c r="N23" s="379"/>
      <c r="O23" s="374"/>
      <c r="P23" s="374"/>
    </row>
    <row r="24" spans="1:16" ht="45">
      <c r="A24" s="368"/>
      <c r="B24" s="368"/>
      <c r="C24" s="369">
        <v>89</v>
      </c>
      <c r="D24" s="369" t="s">
        <v>25</v>
      </c>
      <c r="E24" s="370" t="s">
        <v>26</v>
      </c>
      <c r="F24" s="369"/>
      <c r="G24" s="369" t="s">
        <v>258</v>
      </c>
      <c r="H24" s="375" t="s">
        <v>257</v>
      </c>
      <c r="I24" s="380" t="s">
        <v>253</v>
      </c>
      <c r="J24" s="376">
        <v>10</v>
      </c>
      <c r="K24" s="376">
        <v>10</v>
      </c>
      <c r="L24" s="376">
        <v>15</v>
      </c>
      <c r="M24" s="376">
        <v>22</v>
      </c>
      <c r="N24" s="376"/>
      <c r="O24" s="374">
        <v>20</v>
      </c>
      <c r="P24" s="374">
        <v>10</v>
      </c>
    </row>
    <row r="25" spans="1:16" ht="45">
      <c r="A25" s="368"/>
      <c r="B25" s="368"/>
      <c r="C25" s="369">
        <v>89</v>
      </c>
      <c r="D25" s="369" t="s">
        <v>25</v>
      </c>
      <c r="E25" s="370" t="s">
        <v>26</v>
      </c>
      <c r="F25" s="369"/>
      <c r="G25" s="369" t="s">
        <v>258</v>
      </c>
      <c r="H25" s="375" t="s">
        <v>257</v>
      </c>
      <c r="I25" s="375" t="s">
        <v>254</v>
      </c>
      <c r="J25" s="376">
        <v>999000</v>
      </c>
      <c r="K25" s="376">
        <v>995000</v>
      </c>
      <c r="L25" s="376">
        <v>4412000</v>
      </c>
      <c r="M25" s="376">
        <v>600000</v>
      </c>
      <c r="N25" s="376"/>
      <c r="O25" s="374">
        <v>0</v>
      </c>
      <c r="P25" s="374">
        <v>6500000</v>
      </c>
    </row>
    <row r="26" spans="1:16" ht="45">
      <c r="A26" s="368"/>
      <c r="B26" s="368"/>
      <c r="C26" s="369">
        <v>89</v>
      </c>
      <c r="D26" s="369" t="s">
        <v>25</v>
      </c>
      <c r="E26" s="370" t="s">
        <v>26</v>
      </c>
      <c r="F26" s="369"/>
      <c r="G26" s="369" t="s">
        <v>258</v>
      </c>
      <c r="H26" s="375" t="s">
        <v>257</v>
      </c>
      <c r="I26" s="375" t="s">
        <v>255</v>
      </c>
      <c r="J26" s="376">
        <v>99900</v>
      </c>
      <c r="K26" s="376">
        <v>99500</v>
      </c>
      <c r="L26" s="376">
        <v>294133</v>
      </c>
      <c r="M26" s="376">
        <v>27272</v>
      </c>
      <c r="N26" s="376"/>
      <c r="O26" s="376"/>
      <c r="P26" s="376">
        <v>5569800</v>
      </c>
    </row>
    <row r="27" spans="1:16" ht="28.5">
      <c r="A27" s="368"/>
      <c r="B27" s="368"/>
      <c r="C27" s="369"/>
      <c r="D27" s="369"/>
      <c r="E27" s="370"/>
      <c r="F27" s="369"/>
      <c r="G27" s="369"/>
      <c r="H27" s="382" t="s">
        <v>256</v>
      </c>
      <c r="I27" s="383"/>
      <c r="J27" s="384"/>
      <c r="K27" s="384"/>
      <c r="L27" s="384"/>
      <c r="M27" s="384">
        <v>0</v>
      </c>
      <c r="N27" s="384">
        <v>0</v>
      </c>
      <c r="O27" s="374">
        <v>0</v>
      </c>
      <c r="P27" s="374">
        <f>P26/P24</f>
        <v>556980</v>
      </c>
    </row>
    <row r="28" spans="1:16" ht="45">
      <c r="A28" s="368"/>
      <c r="B28" s="368"/>
      <c r="C28" s="369">
        <v>89</v>
      </c>
      <c r="D28" s="369" t="s">
        <v>25</v>
      </c>
      <c r="E28" s="370" t="s">
        <v>26</v>
      </c>
      <c r="F28" s="369"/>
      <c r="G28" s="369" t="s">
        <v>259</v>
      </c>
      <c r="H28" s="375" t="s">
        <v>260</v>
      </c>
      <c r="I28" s="380" t="s">
        <v>245</v>
      </c>
      <c r="J28" s="376">
        <v>0</v>
      </c>
      <c r="K28" s="376">
        <v>0</v>
      </c>
      <c r="L28" s="376">
        <v>0</v>
      </c>
      <c r="M28" s="376">
        <v>1</v>
      </c>
      <c r="N28" s="376"/>
      <c r="O28" s="374"/>
      <c r="P28" s="374"/>
    </row>
    <row r="29" spans="1:16" ht="45">
      <c r="A29" s="368"/>
      <c r="B29" s="368"/>
      <c r="C29" s="369">
        <v>89</v>
      </c>
      <c r="D29" s="369" t="s">
        <v>25</v>
      </c>
      <c r="E29" s="370" t="s">
        <v>26</v>
      </c>
      <c r="F29" s="369"/>
      <c r="G29" s="369" t="s">
        <v>259</v>
      </c>
      <c r="H29" s="375" t="s">
        <v>260</v>
      </c>
      <c r="I29" s="375" t="s">
        <v>246</v>
      </c>
      <c r="J29" s="376">
        <v>0</v>
      </c>
      <c r="K29" s="376"/>
      <c r="L29" s="376"/>
      <c r="M29" s="376">
        <v>6000000</v>
      </c>
      <c r="N29" s="376"/>
      <c r="O29" s="374"/>
      <c r="P29" s="374"/>
    </row>
    <row r="30" spans="1:16" ht="45">
      <c r="A30" s="368"/>
      <c r="B30" s="368"/>
      <c r="C30" s="369">
        <v>89</v>
      </c>
      <c r="D30" s="369" t="s">
        <v>25</v>
      </c>
      <c r="E30" s="370" t="s">
        <v>26</v>
      </c>
      <c r="F30" s="369"/>
      <c r="G30" s="369" t="s">
        <v>259</v>
      </c>
      <c r="H30" s="375" t="s">
        <v>260</v>
      </c>
      <c r="I30" s="375" t="s">
        <v>247</v>
      </c>
      <c r="J30" s="376">
        <v>0</v>
      </c>
      <c r="K30" s="376"/>
      <c r="L30" s="376"/>
      <c r="M30" s="376">
        <v>6000000</v>
      </c>
      <c r="N30" s="376"/>
      <c r="O30" s="374"/>
      <c r="P30" s="374"/>
    </row>
    <row r="31" spans="1:16" ht="30">
      <c r="A31" s="368"/>
      <c r="B31" s="368"/>
      <c r="C31" s="369"/>
      <c r="D31" s="369"/>
      <c r="E31" s="370"/>
      <c r="F31" s="369"/>
      <c r="G31" s="369"/>
      <c r="H31" s="377" t="s">
        <v>248</v>
      </c>
      <c r="I31" s="378"/>
      <c r="J31" s="379"/>
      <c r="K31" s="379"/>
      <c r="L31" s="379"/>
      <c r="M31" s="379"/>
      <c r="N31" s="379"/>
      <c r="O31" s="374"/>
      <c r="P31" s="374"/>
    </row>
    <row r="32" spans="1:16" ht="45">
      <c r="A32" s="368"/>
      <c r="B32" s="368"/>
      <c r="C32" s="369">
        <v>89</v>
      </c>
      <c r="D32" s="369" t="s">
        <v>25</v>
      </c>
      <c r="E32" s="370" t="s">
        <v>26</v>
      </c>
      <c r="F32" s="369"/>
      <c r="G32" s="369" t="s">
        <v>259</v>
      </c>
      <c r="H32" s="375" t="s">
        <v>260</v>
      </c>
      <c r="I32" s="380" t="s">
        <v>249</v>
      </c>
      <c r="J32" s="376"/>
      <c r="K32" s="376"/>
      <c r="L32" s="376"/>
      <c r="M32" s="376">
        <v>1</v>
      </c>
      <c r="N32" s="376"/>
      <c r="O32" s="374"/>
      <c r="P32" s="374"/>
    </row>
    <row r="33" spans="1:16" ht="45">
      <c r="A33" s="368"/>
      <c r="B33" s="368"/>
      <c r="C33" s="369">
        <v>89</v>
      </c>
      <c r="D33" s="369" t="s">
        <v>25</v>
      </c>
      <c r="E33" s="370" t="s">
        <v>26</v>
      </c>
      <c r="F33" s="369"/>
      <c r="G33" s="369" t="s">
        <v>259</v>
      </c>
      <c r="H33" s="375" t="s">
        <v>260</v>
      </c>
      <c r="I33" s="375" t="s">
        <v>250</v>
      </c>
      <c r="J33" s="376"/>
      <c r="K33" s="376"/>
      <c r="L33" s="376"/>
      <c r="M33" s="376">
        <v>5400000</v>
      </c>
      <c r="N33" s="376"/>
      <c r="O33" s="374"/>
      <c r="P33" s="374"/>
    </row>
    <row r="34" spans="1:16" ht="45">
      <c r="A34" s="368"/>
      <c r="B34" s="368"/>
      <c r="C34" s="369">
        <v>89</v>
      </c>
      <c r="D34" s="369" t="s">
        <v>25</v>
      </c>
      <c r="E34" s="370" t="s">
        <v>26</v>
      </c>
      <c r="F34" s="369"/>
      <c r="G34" s="369" t="s">
        <v>259</v>
      </c>
      <c r="H34" s="375" t="s">
        <v>260</v>
      </c>
      <c r="I34" s="375" t="s">
        <v>251</v>
      </c>
      <c r="J34" s="376"/>
      <c r="K34" s="376"/>
      <c r="L34" s="376"/>
      <c r="M34" s="376">
        <v>5400000</v>
      </c>
      <c r="N34" s="376"/>
      <c r="O34" s="374"/>
      <c r="P34" s="374"/>
    </row>
    <row r="35" spans="1:16" ht="30">
      <c r="A35" s="368"/>
      <c r="B35" s="368"/>
      <c r="C35" s="369"/>
      <c r="D35" s="369"/>
      <c r="E35" s="370"/>
      <c r="F35" s="369"/>
      <c r="G35" s="369"/>
      <c r="H35" s="377" t="s">
        <v>252</v>
      </c>
      <c r="I35" s="378"/>
      <c r="J35" s="379"/>
      <c r="K35" s="379"/>
      <c r="L35" s="379"/>
      <c r="M35" s="379"/>
      <c r="N35" s="379"/>
      <c r="O35" s="374"/>
      <c r="P35" s="374"/>
    </row>
    <row r="36" spans="1:16" ht="45">
      <c r="A36" s="368"/>
      <c r="B36" s="368"/>
      <c r="C36" s="369">
        <v>89</v>
      </c>
      <c r="D36" s="369" t="s">
        <v>25</v>
      </c>
      <c r="E36" s="370" t="s">
        <v>26</v>
      </c>
      <c r="F36" s="369"/>
      <c r="G36" s="369" t="s">
        <v>259</v>
      </c>
      <c r="H36" s="375" t="s">
        <v>260</v>
      </c>
      <c r="I36" s="380" t="s">
        <v>253</v>
      </c>
      <c r="J36" s="376"/>
      <c r="K36" s="376"/>
      <c r="L36" s="376"/>
      <c r="M36" s="376">
        <v>1</v>
      </c>
      <c r="N36" s="376"/>
      <c r="O36" s="374"/>
      <c r="P36" s="374"/>
    </row>
    <row r="37" spans="1:16" ht="45">
      <c r="A37" s="368"/>
      <c r="B37" s="368"/>
      <c r="C37" s="369">
        <v>89</v>
      </c>
      <c r="D37" s="369" t="s">
        <v>25</v>
      </c>
      <c r="E37" s="370" t="s">
        <v>26</v>
      </c>
      <c r="F37" s="369"/>
      <c r="G37" s="369" t="s">
        <v>259</v>
      </c>
      <c r="H37" s="375" t="s">
        <v>260</v>
      </c>
      <c r="I37" s="375" t="s">
        <v>254</v>
      </c>
      <c r="J37" s="376"/>
      <c r="K37" s="376"/>
      <c r="L37" s="376"/>
      <c r="M37" s="376">
        <v>5400000</v>
      </c>
      <c r="N37" s="376"/>
      <c r="O37" s="374"/>
      <c r="P37" s="374"/>
    </row>
    <row r="38" spans="1:16" ht="45">
      <c r="A38" s="368"/>
      <c r="B38" s="368"/>
      <c r="C38" s="369">
        <v>89</v>
      </c>
      <c r="D38" s="369" t="s">
        <v>25</v>
      </c>
      <c r="E38" s="370" t="s">
        <v>26</v>
      </c>
      <c r="F38" s="369"/>
      <c r="G38" s="369" t="s">
        <v>259</v>
      </c>
      <c r="H38" s="375" t="s">
        <v>260</v>
      </c>
      <c r="I38" s="375" t="s">
        <v>255</v>
      </c>
      <c r="J38" s="376"/>
      <c r="K38" s="376"/>
      <c r="L38" s="376"/>
      <c r="M38" s="376">
        <v>5400000</v>
      </c>
      <c r="N38" s="376"/>
      <c r="O38" s="374"/>
      <c r="P38" s="374"/>
    </row>
    <row r="39" spans="1:16" ht="28.5">
      <c r="A39" s="368"/>
      <c r="B39" s="368"/>
      <c r="C39" s="369"/>
      <c r="D39" s="369"/>
      <c r="E39" s="370"/>
      <c r="F39" s="369"/>
      <c r="G39" s="369"/>
      <c r="H39" s="382" t="s">
        <v>256</v>
      </c>
      <c r="I39" s="383"/>
      <c r="J39" s="384"/>
      <c r="K39" s="384"/>
      <c r="L39" s="384"/>
      <c r="M39" s="384"/>
      <c r="N39" s="384"/>
      <c r="O39" s="374"/>
      <c r="P39" s="374"/>
    </row>
    <row r="40" spans="1:16" ht="45">
      <c r="A40" s="368"/>
      <c r="B40" s="368"/>
      <c r="C40" s="369">
        <v>89</v>
      </c>
      <c r="D40" s="369" t="s">
        <v>25</v>
      </c>
      <c r="E40" s="370" t="s">
        <v>26</v>
      </c>
      <c r="F40" s="369"/>
      <c r="G40" s="369" t="s">
        <v>261</v>
      </c>
      <c r="H40" s="375" t="s">
        <v>213</v>
      </c>
      <c r="I40" s="380" t="s">
        <v>245</v>
      </c>
      <c r="J40" s="376"/>
      <c r="K40" s="376"/>
      <c r="L40" s="376"/>
      <c r="M40" s="376"/>
      <c r="N40" s="376">
        <v>18000000</v>
      </c>
      <c r="O40" s="374"/>
      <c r="P40" s="374"/>
    </row>
    <row r="41" spans="1:16" ht="45">
      <c r="A41" s="368"/>
      <c r="B41" s="368"/>
      <c r="C41" s="369">
        <v>89</v>
      </c>
      <c r="D41" s="369" t="s">
        <v>25</v>
      </c>
      <c r="E41" s="370" t="s">
        <v>26</v>
      </c>
      <c r="F41" s="369"/>
      <c r="G41" s="369" t="s">
        <v>262</v>
      </c>
      <c r="H41" s="375" t="s">
        <v>213</v>
      </c>
      <c r="I41" s="375" t="s">
        <v>246</v>
      </c>
      <c r="J41" s="376">
        <v>0</v>
      </c>
      <c r="K41" s="376">
        <v>0</v>
      </c>
      <c r="L41" s="376">
        <v>0</v>
      </c>
      <c r="M41" s="376">
        <v>0</v>
      </c>
      <c r="N41" s="376">
        <v>18000000</v>
      </c>
      <c r="O41" s="374"/>
      <c r="P41" s="374"/>
    </row>
    <row r="42" spans="1:16" ht="45">
      <c r="A42" s="368"/>
      <c r="B42" s="368"/>
      <c r="C42" s="369">
        <v>89</v>
      </c>
      <c r="D42" s="369" t="s">
        <v>25</v>
      </c>
      <c r="E42" s="370" t="s">
        <v>26</v>
      </c>
      <c r="F42" s="369"/>
      <c r="G42" s="369" t="s">
        <v>262</v>
      </c>
      <c r="H42" s="375" t="s">
        <v>263</v>
      </c>
      <c r="I42" s="375" t="s">
        <v>247</v>
      </c>
      <c r="J42" s="376">
        <v>0</v>
      </c>
      <c r="K42" s="376">
        <v>0</v>
      </c>
      <c r="L42" s="376">
        <v>0</v>
      </c>
      <c r="M42" s="376">
        <v>0</v>
      </c>
      <c r="N42" s="376">
        <v>16362000</v>
      </c>
      <c r="O42" s="374"/>
      <c r="P42" s="374"/>
    </row>
    <row r="43" spans="1:16" ht="30">
      <c r="A43" s="368"/>
      <c r="B43" s="368"/>
      <c r="C43" s="369"/>
      <c r="D43" s="369"/>
      <c r="E43" s="370"/>
      <c r="F43" s="369"/>
      <c r="G43" s="369"/>
      <c r="H43" s="377" t="s">
        <v>248</v>
      </c>
      <c r="I43" s="378"/>
      <c r="J43" s="379"/>
      <c r="K43" s="379">
        <v>0</v>
      </c>
      <c r="L43" s="379">
        <v>0</v>
      </c>
      <c r="M43" s="379">
        <v>0</v>
      </c>
      <c r="N43" s="379">
        <v>0</v>
      </c>
      <c r="O43" s="374"/>
      <c r="P43" s="374"/>
    </row>
    <row r="44" spans="1:16" ht="45">
      <c r="A44" s="368"/>
      <c r="B44" s="368"/>
      <c r="C44" s="369">
        <v>89</v>
      </c>
      <c r="D44" s="369" t="s">
        <v>25</v>
      </c>
      <c r="E44" s="370" t="s">
        <v>26</v>
      </c>
      <c r="F44" s="369"/>
      <c r="G44" s="369" t="s">
        <v>262</v>
      </c>
      <c r="H44" s="375" t="s">
        <v>263</v>
      </c>
      <c r="I44" s="380" t="s">
        <v>249</v>
      </c>
      <c r="J44" s="376"/>
      <c r="K44" s="376"/>
      <c r="L44" s="376"/>
      <c r="M44" s="376"/>
      <c r="N44" s="376">
        <v>18000000</v>
      </c>
      <c r="O44" s="374"/>
      <c r="P44" s="374"/>
    </row>
    <row r="45" spans="1:16" ht="45">
      <c r="A45" s="368"/>
      <c r="B45" s="368"/>
      <c r="C45" s="369">
        <v>89</v>
      </c>
      <c r="D45" s="369" t="s">
        <v>25</v>
      </c>
      <c r="E45" s="370" t="s">
        <v>26</v>
      </c>
      <c r="F45" s="369"/>
      <c r="G45" s="369" t="s">
        <v>262</v>
      </c>
      <c r="H45" s="375" t="s">
        <v>263</v>
      </c>
      <c r="I45" s="375" t="s">
        <v>250</v>
      </c>
      <c r="J45" s="376">
        <v>0</v>
      </c>
      <c r="K45" s="376">
        <v>0</v>
      </c>
      <c r="L45" s="376">
        <v>0</v>
      </c>
      <c r="M45" s="376"/>
      <c r="N45" s="376">
        <v>18000000</v>
      </c>
      <c r="O45" s="374"/>
      <c r="P45" s="374"/>
    </row>
    <row r="46" spans="1:16" ht="45">
      <c r="A46" s="368"/>
      <c r="B46" s="368"/>
      <c r="C46" s="369">
        <v>89</v>
      </c>
      <c r="D46" s="369" t="s">
        <v>25</v>
      </c>
      <c r="E46" s="370" t="s">
        <v>26</v>
      </c>
      <c r="F46" s="369"/>
      <c r="G46" s="369" t="s">
        <v>262</v>
      </c>
      <c r="H46" s="375" t="s">
        <v>263</v>
      </c>
      <c r="I46" s="375" t="s">
        <v>251</v>
      </c>
      <c r="J46" s="376">
        <v>0</v>
      </c>
      <c r="K46" s="376">
        <v>0</v>
      </c>
      <c r="L46" s="376">
        <v>0</v>
      </c>
      <c r="M46" s="376"/>
      <c r="N46" s="376">
        <v>16362000</v>
      </c>
      <c r="O46" s="374"/>
      <c r="P46" s="374"/>
    </row>
    <row r="47" spans="1:16" ht="30">
      <c r="A47" s="368"/>
      <c r="B47" s="368"/>
      <c r="C47" s="369"/>
      <c r="D47" s="369"/>
      <c r="E47" s="370"/>
      <c r="F47" s="369"/>
      <c r="G47" s="369"/>
      <c r="H47" s="377" t="s">
        <v>252</v>
      </c>
      <c r="I47" s="378"/>
      <c r="J47" s="379"/>
      <c r="K47" s="379">
        <v>0</v>
      </c>
      <c r="L47" s="379">
        <v>0</v>
      </c>
      <c r="M47" s="379"/>
      <c r="N47" s="379"/>
      <c r="O47" s="374"/>
      <c r="P47" s="374"/>
    </row>
    <row r="48" spans="1:16" ht="45">
      <c r="A48" s="368"/>
      <c r="B48" s="368"/>
      <c r="C48" s="369">
        <v>89</v>
      </c>
      <c r="D48" s="369" t="s">
        <v>25</v>
      </c>
      <c r="E48" s="370" t="s">
        <v>26</v>
      </c>
      <c r="F48" s="369"/>
      <c r="G48" s="369" t="s">
        <v>262</v>
      </c>
      <c r="H48" s="375" t="s">
        <v>263</v>
      </c>
      <c r="I48" s="380" t="s">
        <v>253</v>
      </c>
      <c r="J48" s="376"/>
      <c r="K48" s="376"/>
      <c r="L48" s="376"/>
      <c r="M48" s="376"/>
      <c r="N48" s="376">
        <v>10</v>
      </c>
      <c r="O48" s="374"/>
      <c r="P48" s="374"/>
    </row>
    <row r="49" spans="1:16" ht="45">
      <c r="A49" s="368"/>
      <c r="B49" s="368"/>
      <c r="C49" s="369">
        <v>89</v>
      </c>
      <c r="D49" s="369" t="s">
        <v>25</v>
      </c>
      <c r="E49" s="370" t="s">
        <v>26</v>
      </c>
      <c r="F49" s="369"/>
      <c r="G49" s="369" t="s">
        <v>262</v>
      </c>
      <c r="H49" s="375" t="s">
        <v>263</v>
      </c>
      <c r="I49" s="375" t="s">
        <v>254</v>
      </c>
      <c r="J49" s="376">
        <v>0</v>
      </c>
      <c r="K49" s="376">
        <v>0</v>
      </c>
      <c r="L49" s="376">
        <v>0</v>
      </c>
      <c r="M49" s="376"/>
      <c r="N49" s="376">
        <v>16362000</v>
      </c>
      <c r="O49" s="374"/>
      <c r="P49" s="374"/>
    </row>
    <row r="50" spans="1:16" ht="45">
      <c r="A50" s="368"/>
      <c r="B50" s="368"/>
      <c r="C50" s="369" t="s">
        <v>264</v>
      </c>
      <c r="D50" s="369" t="s">
        <v>25</v>
      </c>
      <c r="E50" s="370" t="s">
        <v>26</v>
      </c>
      <c r="F50" s="369"/>
      <c r="G50" s="369" t="s">
        <v>262</v>
      </c>
      <c r="H50" s="375" t="s">
        <v>263</v>
      </c>
      <c r="I50" s="375" t="s">
        <v>255</v>
      </c>
      <c r="J50" s="376">
        <v>0</v>
      </c>
      <c r="K50" s="376">
        <v>0</v>
      </c>
      <c r="L50" s="376">
        <v>0</v>
      </c>
      <c r="M50" s="376"/>
      <c r="N50" s="376">
        <v>16362000</v>
      </c>
      <c r="O50" s="374"/>
      <c r="P50" s="374"/>
    </row>
    <row r="51" spans="1:16" ht="28.5">
      <c r="A51" s="368"/>
      <c r="B51" s="368"/>
      <c r="C51" s="369"/>
      <c r="D51" s="369"/>
      <c r="E51" s="370"/>
      <c r="F51" s="369"/>
      <c r="G51" s="369"/>
      <c r="H51" s="382" t="s">
        <v>256</v>
      </c>
      <c r="I51" s="383"/>
      <c r="J51" s="384"/>
      <c r="K51" s="384">
        <v>0</v>
      </c>
      <c r="L51" s="384">
        <v>0</v>
      </c>
      <c r="M51" s="384"/>
      <c r="N51" s="384"/>
      <c r="O51" s="374"/>
      <c r="P51" s="374"/>
    </row>
    <row r="52" spans="1:16" ht="45">
      <c r="A52" s="368"/>
      <c r="B52" s="368"/>
      <c r="C52" s="369">
        <v>89</v>
      </c>
      <c r="D52" s="369" t="s">
        <v>25</v>
      </c>
      <c r="E52" s="370" t="s">
        <v>26</v>
      </c>
      <c r="F52" s="369"/>
      <c r="G52" s="369" t="s">
        <v>265</v>
      </c>
      <c r="H52" s="375" t="s">
        <v>266</v>
      </c>
      <c r="I52" s="380" t="s">
        <v>245</v>
      </c>
      <c r="J52" s="376"/>
      <c r="K52" s="376"/>
      <c r="L52" s="376"/>
      <c r="M52" s="376"/>
      <c r="N52" s="376">
        <v>1</v>
      </c>
      <c r="O52" s="374">
        <v>1</v>
      </c>
      <c r="P52" s="374">
        <v>1</v>
      </c>
    </row>
    <row r="53" spans="1:16" ht="45">
      <c r="A53" s="368"/>
      <c r="B53" s="368"/>
      <c r="C53" s="369">
        <v>89</v>
      </c>
      <c r="D53" s="369" t="s">
        <v>25</v>
      </c>
      <c r="E53" s="370" t="s">
        <v>26</v>
      </c>
      <c r="F53" s="369"/>
      <c r="G53" s="369" t="s">
        <v>265</v>
      </c>
      <c r="H53" s="375" t="s">
        <v>266</v>
      </c>
      <c r="I53" s="375" t="s">
        <v>246</v>
      </c>
      <c r="J53" s="376">
        <v>0</v>
      </c>
      <c r="K53" s="376">
        <v>0</v>
      </c>
      <c r="L53" s="376">
        <v>0</v>
      </c>
      <c r="M53" s="376">
        <v>0</v>
      </c>
      <c r="N53" s="376"/>
      <c r="O53" s="376">
        <v>8000000</v>
      </c>
      <c r="P53" s="376"/>
    </row>
    <row r="54" spans="1:16" ht="45">
      <c r="A54" s="368"/>
      <c r="B54" s="368"/>
      <c r="C54" s="369">
        <v>89</v>
      </c>
      <c r="D54" s="369" t="s">
        <v>25</v>
      </c>
      <c r="E54" s="370" t="s">
        <v>26</v>
      </c>
      <c r="F54" s="369"/>
      <c r="G54" s="369" t="s">
        <v>265</v>
      </c>
      <c r="H54" s="375" t="s">
        <v>266</v>
      </c>
      <c r="I54" s="375" t="s">
        <v>247</v>
      </c>
      <c r="J54" s="376">
        <v>0</v>
      </c>
      <c r="K54" s="376">
        <v>0</v>
      </c>
      <c r="L54" s="376">
        <v>0</v>
      </c>
      <c r="M54" s="376">
        <v>0</v>
      </c>
      <c r="N54" s="376">
        <f>N53/N52</f>
        <v>0</v>
      </c>
      <c r="O54" s="376">
        <f>O53/O52</f>
        <v>8000000</v>
      </c>
      <c r="P54" s="376"/>
    </row>
    <row r="55" spans="1:16" ht="30">
      <c r="A55" s="368"/>
      <c r="B55" s="368"/>
      <c r="C55" s="369"/>
      <c r="D55" s="369"/>
      <c r="E55" s="370"/>
      <c r="F55" s="369"/>
      <c r="G55" s="369"/>
      <c r="H55" s="377" t="s">
        <v>248</v>
      </c>
      <c r="I55" s="378"/>
      <c r="J55" s="379"/>
      <c r="K55" s="379">
        <v>0</v>
      </c>
      <c r="L55" s="379">
        <v>0</v>
      </c>
      <c r="M55" s="379">
        <v>0</v>
      </c>
      <c r="N55" s="379">
        <v>0</v>
      </c>
      <c r="O55" s="374">
        <v>0</v>
      </c>
      <c r="P55" s="374">
        <v>0</v>
      </c>
    </row>
    <row r="56" spans="1:16" ht="45">
      <c r="A56" s="368"/>
      <c r="B56" s="368"/>
      <c r="C56" s="369">
        <v>89</v>
      </c>
      <c r="D56" s="369" t="s">
        <v>25</v>
      </c>
      <c r="E56" s="370" t="s">
        <v>26</v>
      </c>
      <c r="F56" s="369"/>
      <c r="G56" s="369" t="s">
        <v>265</v>
      </c>
      <c r="H56" s="375" t="s">
        <v>266</v>
      </c>
      <c r="I56" s="380" t="s">
        <v>249</v>
      </c>
      <c r="J56" s="376"/>
      <c r="K56" s="376"/>
      <c r="L56" s="376"/>
      <c r="M56" s="376"/>
      <c r="N56" s="376">
        <v>1</v>
      </c>
      <c r="O56" s="374">
        <v>1</v>
      </c>
      <c r="P56" s="374"/>
    </row>
    <row r="57" spans="1:16" ht="45">
      <c r="A57" s="368"/>
      <c r="B57" s="368"/>
      <c r="C57" s="369">
        <v>89</v>
      </c>
      <c r="D57" s="369" t="s">
        <v>25</v>
      </c>
      <c r="E57" s="370" t="s">
        <v>26</v>
      </c>
      <c r="F57" s="369"/>
      <c r="G57" s="369" t="s">
        <v>265</v>
      </c>
      <c r="H57" s="375" t="s">
        <v>266</v>
      </c>
      <c r="I57" s="375" t="s">
        <v>250</v>
      </c>
      <c r="J57" s="376">
        <v>0</v>
      </c>
      <c r="K57" s="376">
        <v>0</v>
      </c>
      <c r="L57" s="376">
        <v>0</v>
      </c>
      <c r="M57" s="376"/>
      <c r="N57" s="376"/>
      <c r="O57" s="376">
        <v>8000000</v>
      </c>
      <c r="P57" s="376"/>
    </row>
    <row r="58" spans="1:16" ht="45">
      <c r="A58" s="368"/>
      <c r="B58" s="368"/>
      <c r="C58" s="369">
        <v>89</v>
      </c>
      <c r="D58" s="369" t="s">
        <v>25</v>
      </c>
      <c r="E58" s="370" t="s">
        <v>26</v>
      </c>
      <c r="F58" s="369"/>
      <c r="G58" s="369" t="s">
        <v>265</v>
      </c>
      <c r="H58" s="375" t="s">
        <v>266</v>
      </c>
      <c r="I58" s="375" t="s">
        <v>251</v>
      </c>
      <c r="J58" s="376">
        <v>0</v>
      </c>
      <c r="K58" s="376">
        <v>0</v>
      </c>
      <c r="L58" s="376">
        <v>0</v>
      </c>
      <c r="M58" s="376"/>
      <c r="N58" s="376"/>
      <c r="O58" s="376">
        <v>8000000</v>
      </c>
      <c r="P58" s="376"/>
    </row>
    <row r="59" spans="1:16" ht="30">
      <c r="A59" s="368"/>
      <c r="B59" s="368"/>
      <c r="C59" s="369"/>
      <c r="D59" s="369"/>
      <c r="E59" s="370"/>
      <c r="F59" s="369"/>
      <c r="G59" s="369"/>
      <c r="H59" s="377" t="s">
        <v>252</v>
      </c>
      <c r="I59" s="378"/>
      <c r="J59" s="379"/>
      <c r="K59" s="379">
        <v>0</v>
      </c>
      <c r="L59" s="379">
        <v>0</v>
      </c>
      <c r="M59" s="379"/>
      <c r="N59" s="379"/>
      <c r="O59" s="374">
        <v>0</v>
      </c>
      <c r="P59" s="374">
        <v>0</v>
      </c>
    </row>
    <row r="60" spans="1:16" ht="45">
      <c r="A60" s="368"/>
      <c r="B60" s="368"/>
      <c r="C60" s="369">
        <v>89</v>
      </c>
      <c r="D60" s="369" t="s">
        <v>25</v>
      </c>
      <c r="E60" s="370" t="s">
        <v>26</v>
      </c>
      <c r="F60" s="369"/>
      <c r="G60" s="369" t="s">
        <v>265</v>
      </c>
      <c r="H60" s="375" t="s">
        <v>266</v>
      </c>
      <c r="I60" s="380" t="s">
        <v>253</v>
      </c>
      <c r="J60" s="376"/>
      <c r="K60" s="376"/>
      <c r="L60" s="376"/>
      <c r="M60" s="376"/>
      <c r="N60" s="376">
        <v>0</v>
      </c>
      <c r="O60" s="374">
        <v>0</v>
      </c>
      <c r="P60" s="374">
        <v>0</v>
      </c>
    </row>
    <row r="61" spans="1:16" ht="45">
      <c r="A61" s="368"/>
      <c r="B61" s="368"/>
      <c r="C61" s="369">
        <v>89</v>
      </c>
      <c r="D61" s="369" t="s">
        <v>25</v>
      </c>
      <c r="E61" s="370" t="s">
        <v>26</v>
      </c>
      <c r="F61" s="369"/>
      <c r="G61" s="369" t="s">
        <v>265</v>
      </c>
      <c r="H61" s="375" t="s">
        <v>266</v>
      </c>
      <c r="I61" s="375" t="s">
        <v>254</v>
      </c>
      <c r="J61" s="376">
        <v>0</v>
      </c>
      <c r="K61" s="376">
        <v>0</v>
      </c>
      <c r="L61" s="376">
        <v>0</v>
      </c>
      <c r="M61" s="376"/>
      <c r="N61" s="376">
        <v>0</v>
      </c>
      <c r="O61" s="374">
        <v>0</v>
      </c>
      <c r="P61" s="374">
        <v>0</v>
      </c>
    </row>
    <row r="62" spans="1:16" ht="45">
      <c r="A62" s="368"/>
      <c r="B62" s="368"/>
      <c r="C62" s="369">
        <v>89</v>
      </c>
      <c r="D62" s="369" t="s">
        <v>25</v>
      </c>
      <c r="E62" s="370" t="s">
        <v>26</v>
      </c>
      <c r="F62" s="369"/>
      <c r="G62" s="387" t="s">
        <v>267</v>
      </c>
      <c r="H62" s="375" t="s">
        <v>266</v>
      </c>
      <c r="I62" s="375" t="s">
        <v>255</v>
      </c>
      <c r="J62" s="376">
        <v>0</v>
      </c>
      <c r="K62" s="376">
        <v>0</v>
      </c>
      <c r="L62" s="376">
        <v>0</v>
      </c>
      <c r="M62" s="376"/>
      <c r="N62" s="376">
        <v>0</v>
      </c>
      <c r="O62" s="374">
        <v>0</v>
      </c>
      <c r="P62" s="374">
        <v>0</v>
      </c>
    </row>
    <row r="63" spans="1:16" ht="28.5">
      <c r="A63" s="368"/>
      <c r="B63" s="368"/>
      <c r="C63" s="369"/>
      <c r="D63" s="369"/>
      <c r="E63" s="370"/>
      <c r="F63" s="369"/>
      <c r="G63" s="369"/>
      <c r="H63" s="382" t="s">
        <v>256</v>
      </c>
      <c r="I63" s="383"/>
      <c r="J63" s="384"/>
      <c r="K63" s="384">
        <v>0</v>
      </c>
      <c r="L63" s="384">
        <v>0</v>
      </c>
      <c r="M63" s="384"/>
      <c r="N63" s="384"/>
      <c r="O63" s="374"/>
      <c r="P63" s="374"/>
    </row>
    <row r="64" spans="1:16" ht="45">
      <c r="A64" s="368"/>
      <c r="B64" s="368"/>
      <c r="C64" s="369">
        <v>89</v>
      </c>
      <c r="D64" s="369" t="s">
        <v>25</v>
      </c>
      <c r="E64" s="370" t="s">
        <v>26</v>
      </c>
      <c r="F64" s="369"/>
      <c r="G64" s="388" t="s">
        <v>161</v>
      </c>
      <c r="H64" s="375" t="s">
        <v>268</v>
      </c>
      <c r="I64" s="380" t="s">
        <v>245</v>
      </c>
      <c r="J64" s="376"/>
      <c r="K64" s="376"/>
      <c r="L64" s="376"/>
      <c r="M64" s="376"/>
      <c r="N64" s="376">
        <v>1</v>
      </c>
      <c r="O64" s="374">
        <v>1</v>
      </c>
      <c r="P64" s="374">
        <v>1</v>
      </c>
    </row>
    <row r="65" spans="1:16" ht="45">
      <c r="A65" s="368"/>
      <c r="B65" s="368"/>
      <c r="C65" s="369">
        <v>89</v>
      </c>
      <c r="D65" s="369" t="s">
        <v>25</v>
      </c>
      <c r="E65" s="370" t="s">
        <v>26</v>
      </c>
      <c r="F65" s="369"/>
      <c r="G65" s="388" t="s">
        <v>161</v>
      </c>
      <c r="H65" s="375" t="s">
        <v>268</v>
      </c>
      <c r="I65" s="375" t="s">
        <v>246</v>
      </c>
      <c r="J65" s="376">
        <v>0</v>
      </c>
      <c r="K65" s="376">
        <v>0</v>
      </c>
      <c r="L65" s="376">
        <v>0</v>
      </c>
      <c r="M65" s="376">
        <v>0</v>
      </c>
      <c r="N65" s="376"/>
      <c r="O65" s="376"/>
      <c r="P65" s="376">
        <v>8500000</v>
      </c>
    </row>
    <row r="66" spans="1:16" ht="45">
      <c r="A66" s="368"/>
      <c r="B66" s="368"/>
      <c r="C66" s="369">
        <v>89</v>
      </c>
      <c r="D66" s="369" t="s">
        <v>25</v>
      </c>
      <c r="E66" s="370" t="s">
        <v>26</v>
      </c>
      <c r="F66" s="369"/>
      <c r="G66" s="388" t="s">
        <v>161</v>
      </c>
      <c r="H66" s="375" t="s">
        <v>268</v>
      </c>
      <c r="I66" s="375" t="s">
        <v>247</v>
      </c>
      <c r="J66" s="376">
        <v>0</v>
      </c>
      <c r="K66" s="376">
        <v>0</v>
      </c>
      <c r="L66" s="376">
        <v>0</v>
      </c>
      <c r="M66" s="376">
        <v>0</v>
      </c>
      <c r="N66" s="376">
        <f>N65/N64</f>
        <v>0</v>
      </c>
      <c r="O66" s="376">
        <f>O65/O64</f>
        <v>0</v>
      </c>
      <c r="P66" s="376">
        <f>P65/P64</f>
        <v>8500000</v>
      </c>
    </row>
    <row r="67" spans="1:16" ht="30">
      <c r="A67" s="368"/>
      <c r="B67" s="368"/>
      <c r="C67" s="369"/>
      <c r="D67" s="369"/>
      <c r="E67" s="370"/>
      <c r="F67" s="369"/>
      <c r="G67" s="369"/>
      <c r="H67" s="377" t="s">
        <v>248</v>
      </c>
      <c r="I67" s="378"/>
      <c r="J67" s="379"/>
      <c r="K67" s="379">
        <v>0</v>
      </c>
      <c r="L67" s="379">
        <v>0</v>
      </c>
      <c r="M67" s="379">
        <v>0</v>
      </c>
      <c r="N67" s="379">
        <v>0</v>
      </c>
      <c r="O67" s="374">
        <v>0</v>
      </c>
      <c r="P67" s="374">
        <v>0</v>
      </c>
    </row>
    <row r="68" spans="1:16" ht="45">
      <c r="A68" s="368"/>
      <c r="B68" s="368"/>
      <c r="C68" s="369">
        <v>89</v>
      </c>
      <c r="D68" s="369" t="s">
        <v>25</v>
      </c>
      <c r="E68" s="370" t="s">
        <v>26</v>
      </c>
      <c r="F68" s="369"/>
      <c r="G68" s="388" t="s">
        <v>161</v>
      </c>
      <c r="H68" s="375" t="s">
        <v>268</v>
      </c>
      <c r="I68" s="380" t="s">
        <v>249</v>
      </c>
      <c r="J68" s="376"/>
      <c r="K68" s="376"/>
      <c r="L68" s="376"/>
      <c r="M68" s="376"/>
      <c r="N68" s="376">
        <v>1</v>
      </c>
      <c r="O68" s="374">
        <v>1</v>
      </c>
      <c r="P68" s="376">
        <v>1</v>
      </c>
    </row>
    <row r="69" spans="1:16" ht="45">
      <c r="A69" s="368"/>
      <c r="B69" s="368"/>
      <c r="C69" s="369">
        <v>89</v>
      </c>
      <c r="D69" s="369" t="s">
        <v>25</v>
      </c>
      <c r="E69" s="370" t="s">
        <v>26</v>
      </c>
      <c r="F69" s="369"/>
      <c r="G69" s="388" t="s">
        <v>161</v>
      </c>
      <c r="H69" s="375" t="s">
        <v>268</v>
      </c>
      <c r="I69" s="375" t="s">
        <v>250</v>
      </c>
      <c r="J69" s="376">
        <v>0</v>
      </c>
      <c r="K69" s="376">
        <v>0</v>
      </c>
      <c r="L69" s="376">
        <v>0</v>
      </c>
      <c r="M69" s="376"/>
      <c r="N69" s="376"/>
      <c r="O69" s="376">
        <v>8000000</v>
      </c>
      <c r="P69" s="376">
        <v>8500000</v>
      </c>
    </row>
    <row r="70" spans="1:16" ht="45">
      <c r="A70" s="368"/>
      <c r="B70" s="368"/>
      <c r="C70" s="369">
        <v>89</v>
      </c>
      <c r="D70" s="369" t="s">
        <v>25</v>
      </c>
      <c r="E70" s="370" t="s">
        <v>26</v>
      </c>
      <c r="F70" s="369"/>
      <c r="G70" s="388" t="s">
        <v>161</v>
      </c>
      <c r="H70" s="375" t="s">
        <v>268</v>
      </c>
      <c r="I70" s="375" t="s">
        <v>251</v>
      </c>
      <c r="J70" s="376">
        <v>0</v>
      </c>
      <c r="K70" s="376">
        <v>0</v>
      </c>
      <c r="L70" s="376">
        <v>0</v>
      </c>
      <c r="M70" s="376"/>
      <c r="N70" s="376"/>
      <c r="O70" s="376">
        <v>8000000</v>
      </c>
      <c r="P70" s="374">
        <f>P69/P68</f>
        <v>8500000</v>
      </c>
    </row>
    <row r="71" spans="1:16" ht="30">
      <c r="A71" s="368"/>
      <c r="B71" s="368"/>
      <c r="C71" s="369"/>
      <c r="D71" s="369"/>
      <c r="E71" s="370"/>
      <c r="F71" s="369"/>
      <c r="G71" s="369"/>
      <c r="H71" s="377" t="s">
        <v>252</v>
      </c>
      <c r="I71" s="378"/>
      <c r="J71" s="379"/>
      <c r="K71" s="379">
        <v>0</v>
      </c>
      <c r="L71" s="379">
        <v>0</v>
      </c>
      <c r="M71" s="379"/>
      <c r="N71" s="379"/>
      <c r="O71" s="374">
        <v>0</v>
      </c>
      <c r="P71" s="374">
        <v>1</v>
      </c>
    </row>
    <row r="72" spans="1:16" ht="45">
      <c r="A72" s="368"/>
      <c r="B72" s="368"/>
      <c r="C72" s="369">
        <v>89</v>
      </c>
      <c r="D72" s="369" t="s">
        <v>25</v>
      </c>
      <c r="E72" s="370" t="s">
        <v>26</v>
      </c>
      <c r="F72" s="369"/>
      <c r="G72" s="388" t="s">
        <v>161</v>
      </c>
      <c r="H72" s="375" t="s">
        <v>268</v>
      </c>
      <c r="I72" s="380" t="s">
        <v>253</v>
      </c>
      <c r="J72" s="376"/>
      <c r="K72" s="376"/>
      <c r="L72" s="376"/>
      <c r="M72" s="376"/>
      <c r="N72" s="376">
        <v>0</v>
      </c>
      <c r="O72" s="374">
        <v>0</v>
      </c>
      <c r="P72" s="374">
        <v>8500000</v>
      </c>
    </row>
    <row r="73" spans="1:16" ht="45">
      <c r="A73" s="368"/>
      <c r="B73" s="368"/>
      <c r="C73" s="369">
        <v>89</v>
      </c>
      <c r="D73" s="369" t="s">
        <v>25</v>
      </c>
      <c r="E73" s="370" t="s">
        <v>26</v>
      </c>
      <c r="F73" s="369"/>
      <c r="G73" s="388" t="s">
        <v>161</v>
      </c>
      <c r="H73" s="375" t="s">
        <v>268</v>
      </c>
      <c r="I73" s="375" t="s">
        <v>254</v>
      </c>
      <c r="J73" s="376">
        <v>0</v>
      </c>
      <c r="K73" s="376">
        <v>0</v>
      </c>
      <c r="L73" s="376">
        <v>0</v>
      </c>
      <c r="M73" s="376"/>
      <c r="N73" s="376">
        <v>0</v>
      </c>
      <c r="O73" s="374">
        <v>0</v>
      </c>
      <c r="P73" s="374">
        <v>0</v>
      </c>
    </row>
    <row r="74" spans="1:16" ht="45">
      <c r="A74" s="368"/>
      <c r="B74" s="368"/>
      <c r="C74" s="369">
        <v>89</v>
      </c>
      <c r="D74" s="369" t="s">
        <v>25</v>
      </c>
      <c r="E74" s="370" t="s">
        <v>26</v>
      </c>
      <c r="F74" s="369"/>
      <c r="G74" s="388" t="s">
        <v>161</v>
      </c>
      <c r="H74" s="375" t="s">
        <v>268</v>
      </c>
      <c r="I74" s="375" t="s">
        <v>255</v>
      </c>
      <c r="J74" s="376">
        <v>0</v>
      </c>
      <c r="K74" s="376">
        <v>0</v>
      </c>
      <c r="L74" s="376">
        <v>0</v>
      </c>
      <c r="M74" s="376"/>
      <c r="N74" s="376">
        <v>0</v>
      </c>
      <c r="O74" s="374">
        <v>0</v>
      </c>
      <c r="P74" s="374">
        <v>0</v>
      </c>
    </row>
    <row r="75" spans="1:16">
      <c r="A75" s="368"/>
      <c r="B75" s="368"/>
      <c r="C75" s="369"/>
      <c r="D75" s="369"/>
      <c r="E75" s="370"/>
      <c r="F75" s="369"/>
      <c r="G75" s="369"/>
      <c r="H75" s="382"/>
      <c r="I75" s="383"/>
      <c r="J75" s="384"/>
      <c r="K75" s="384"/>
      <c r="L75" s="384"/>
      <c r="M75" s="384"/>
      <c r="N75" s="384"/>
      <c r="O75" s="374"/>
      <c r="P75" s="374"/>
    </row>
    <row r="76" spans="1:16">
      <c r="A76" s="368"/>
      <c r="B76" s="368"/>
      <c r="C76" s="369"/>
      <c r="D76" s="369"/>
      <c r="E76" s="370"/>
      <c r="F76" s="369"/>
      <c r="G76" s="369"/>
      <c r="H76" s="382"/>
      <c r="I76" s="383"/>
      <c r="J76" s="384"/>
      <c r="K76" s="384"/>
      <c r="L76" s="384"/>
      <c r="M76" s="384"/>
      <c r="N76" s="384"/>
      <c r="O76" s="374"/>
      <c r="P76" s="374"/>
    </row>
    <row r="77" spans="1:16">
      <c r="A77" s="368"/>
      <c r="B77" s="368"/>
      <c r="C77" s="369"/>
      <c r="D77" s="369"/>
      <c r="E77" s="370"/>
      <c r="F77" s="369"/>
      <c r="G77" s="369"/>
      <c r="H77" s="382"/>
      <c r="I77" s="383"/>
      <c r="J77" s="384"/>
      <c r="K77" s="384"/>
      <c r="L77" s="384"/>
      <c r="M77" s="384"/>
      <c r="N77" s="384"/>
      <c r="O77" s="374"/>
      <c r="P77" s="374"/>
    </row>
    <row r="78" spans="1:16" ht="41.45" customHeight="1">
      <c r="A78" s="368"/>
      <c r="B78" s="389"/>
      <c r="C78" s="389"/>
      <c r="D78" s="389"/>
      <c r="E78" s="368"/>
      <c r="F78" s="368"/>
      <c r="G78" s="368"/>
      <c r="H78" s="368"/>
      <c r="I78" s="368"/>
      <c r="J78" s="368"/>
      <c r="K78" s="368"/>
      <c r="L78" s="368"/>
      <c r="M78" s="368"/>
      <c r="N78" s="368"/>
      <c r="O78" s="374"/>
      <c r="P78" s="374"/>
    </row>
    <row r="79" spans="1:16" ht="45.6" customHeight="1">
      <c r="A79" s="368"/>
      <c r="B79" s="368"/>
      <c r="C79" s="368"/>
      <c r="D79" s="368"/>
      <c r="E79" s="390" t="s">
        <v>269</v>
      </c>
      <c r="F79" s="391" t="s">
        <v>58</v>
      </c>
      <c r="G79" s="392" t="s">
        <v>66</v>
      </c>
      <c r="H79" s="392"/>
      <c r="I79" s="390" t="s">
        <v>270</v>
      </c>
      <c r="J79" s="391" t="s">
        <v>58</v>
      </c>
      <c r="K79" s="392" t="s">
        <v>102</v>
      </c>
      <c r="L79" s="392"/>
      <c r="M79" s="368"/>
      <c r="N79" s="368"/>
      <c r="O79" s="374"/>
      <c r="P79" s="374"/>
    </row>
    <row r="80" spans="1:16" ht="41.45" customHeight="1">
      <c r="A80" s="368"/>
      <c r="B80" s="368"/>
      <c r="C80" s="368"/>
      <c r="D80" s="368"/>
      <c r="E80" s="390"/>
      <c r="F80" s="391" t="s">
        <v>59</v>
      </c>
      <c r="G80" s="392"/>
      <c r="H80" s="392"/>
      <c r="I80" s="390"/>
      <c r="J80" s="391" t="s">
        <v>59</v>
      </c>
      <c r="K80" s="392"/>
      <c r="L80" s="392"/>
      <c r="M80" s="368"/>
      <c r="N80" s="368"/>
      <c r="O80" s="374"/>
      <c r="P80" s="374"/>
    </row>
    <row r="81" spans="1:16" ht="36" customHeight="1">
      <c r="A81" s="368"/>
      <c r="B81" s="368"/>
      <c r="C81" s="368"/>
      <c r="D81" s="368"/>
      <c r="E81" s="390"/>
      <c r="F81" s="391" t="s">
        <v>60</v>
      </c>
      <c r="G81" s="392" t="s">
        <v>71</v>
      </c>
      <c r="H81" s="392"/>
      <c r="I81" s="390"/>
      <c r="J81" s="391" t="s">
        <v>60</v>
      </c>
      <c r="K81" s="392" t="s">
        <v>71</v>
      </c>
      <c r="L81" s="392"/>
      <c r="M81" s="368"/>
      <c r="N81" s="368"/>
      <c r="O81" s="374"/>
      <c r="P81" s="374"/>
    </row>
    <row r="82" spans="1:16">
      <c r="A82" s="251"/>
      <c r="B82" s="251"/>
      <c r="C82" s="393"/>
      <c r="D82" s="393"/>
      <c r="E82" s="251"/>
      <c r="F82" s="251"/>
      <c r="G82" s="251"/>
      <c r="H82" s="251"/>
      <c r="I82" s="251"/>
      <c r="J82" s="251"/>
      <c r="K82" s="251"/>
      <c r="L82" s="251"/>
      <c r="M82" s="251"/>
    </row>
  </sheetData>
  <mergeCells count="12">
    <mergeCell ref="K81:L81"/>
    <mergeCell ref="C82:D82"/>
    <mergeCell ref="C2:M2"/>
    <mergeCell ref="A3:B3"/>
    <mergeCell ref="B78:D78"/>
    <mergeCell ref="E79:E81"/>
    <mergeCell ref="G79:H79"/>
    <mergeCell ref="I79:I81"/>
    <mergeCell ref="K79:L79"/>
    <mergeCell ref="G80:H80"/>
    <mergeCell ref="K80:L80"/>
    <mergeCell ref="G81:H8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A0564-CD0A-4C6B-88E2-E769563607F0}">
  <dimension ref="A1:K31"/>
  <sheetViews>
    <sheetView workbookViewId="0">
      <selection activeCell="O12" sqref="O12"/>
    </sheetView>
  </sheetViews>
  <sheetFormatPr defaultColWidth="9.140625" defaultRowHeight="15"/>
  <cols>
    <col min="1" max="1" width="3.28515625" customWidth="1"/>
    <col min="2" max="2" width="11.42578125" customWidth="1"/>
    <col min="3" max="3" width="54" customWidth="1"/>
    <col min="4" max="4" width="13.28515625" customWidth="1"/>
    <col min="5" max="5" width="20.5703125" customWidth="1"/>
    <col min="6" max="6" width="15" customWidth="1"/>
    <col min="7" max="8" width="13.28515625" customWidth="1"/>
    <col min="9" max="9" width="24.28515625" customWidth="1"/>
    <col min="10" max="10" width="16.85546875" customWidth="1"/>
    <col min="11" max="11" width="23.5703125" customWidth="1"/>
  </cols>
  <sheetData>
    <row r="1" spans="1:11">
      <c r="A1" s="251"/>
      <c r="B1" s="394"/>
      <c r="C1" s="251"/>
      <c r="D1" s="251"/>
      <c r="E1" s="251"/>
      <c r="F1" s="251"/>
      <c r="G1" s="251"/>
      <c r="H1" s="251"/>
      <c r="I1" s="251"/>
      <c r="J1" s="251"/>
      <c r="K1" s="251"/>
    </row>
    <row r="2" spans="1:11" ht="15.75">
      <c r="A2" s="251"/>
      <c r="B2" s="395" t="s">
        <v>271</v>
      </c>
      <c r="C2" s="395"/>
      <c r="D2" s="395"/>
      <c r="E2" s="395"/>
      <c r="F2" s="395"/>
      <c r="G2" s="395"/>
      <c r="H2" s="395"/>
      <c r="I2" s="395"/>
      <c r="J2" s="395"/>
      <c r="K2" s="395"/>
    </row>
    <row r="3" spans="1:11" ht="16.5" thickBot="1">
      <c r="A3" s="251"/>
      <c r="B3" s="396" t="s">
        <v>272</v>
      </c>
      <c r="C3" s="396"/>
      <c r="D3" s="396"/>
      <c r="E3" s="396"/>
      <c r="F3" s="396"/>
      <c r="G3" s="251"/>
      <c r="H3" s="251"/>
      <c r="I3" s="251"/>
      <c r="J3" s="251"/>
      <c r="K3" s="251"/>
    </row>
    <row r="4" spans="1:11" ht="30">
      <c r="A4" s="397"/>
      <c r="B4" s="398" t="s">
        <v>2</v>
      </c>
      <c r="C4" s="399" t="s">
        <v>273</v>
      </c>
      <c r="D4" s="399"/>
      <c r="E4" s="400" t="s">
        <v>274</v>
      </c>
      <c r="F4" s="400"/>
      <c r="G4" s="401">
        <v>89</v>
      </c>
      <c r="H4" s="401"/>
      <c r="I4" s="401"/>
      <c r="J4" s="401"/>
      <c r="K4" s="401"/>
    </row>
    <row r="5" spans="1:11" ht="30.75" thickBot="1">
      <c r="A5" s="251"/>
      <c r="B5" s="402" t="s">
        <v>275</v>
      </c>
      <c r="C5" s="403" t="s">
        <v>26</v>
      </c>
      <c r="D5" s="403"/>
      <c r="E5" s="404" t="s">
        <v>23</v>
      </c>
      <c r="F5" s="404"/>
      <c r="G5" s="405" t="s">
        <v>25</v>
      </c>
      <c r="H5" s="405"/>
      <c r="I5" s="405"/>
      <c r="J5" s="405"/>
      <c r="K5" s="405"/>
    </row>
    <row r="6" spans="1:11" ht="45">
      <c r="A6" s="251"/>
      <c r="B6" s="406" t="s">
        <v>276</v>
      </c>
      <c r="C6" s="407" t="s">
        <v>277</v>
      </c>
      <c r="D6" s="407"/>
      <c r="E6" s="407"/>
      <c r="F6" s="407"/>
      <c r="G6" s="407"/>
      <c r="H6" s="407"/>
      <c r="I6" s="407"/>
      <c r="J6" s="407"/>
      <c r="K6" s="407"/>
    </row>
    <row r="7" spans="1:11" ht="56.25" customHeight="1">
      <c r="A7" s="251"/>
      <c r="B7" s="408" t="s">
        <v>278</v>
      </c>
      <c r="C7" s="408"/>
      <c r="D7" s="409" t="s">
        <v>279</v>
      </c>
      <c r="E7" s="409"/>
      <c r="F7" s="409"/>
      <c r="G7" s="409"/>
      <c r="H7" s="409"/>
      <c r="I7" s="409"/>
      <c r="J7" s="409"/>
      <c r="K7" s="409"/>
    </row>
    <row r="8" spans="1:11" ht="75">
      <c r="A8" s="251"/>
      <c r="B8" s="406" t="s">
        <v>280</v>
      </c>
      <c r="C8" s="410" t="s">
        <v>281</v>
      </c>
      <c r="D8" s="411" t="s">
        <v>282</v>
      </c>
      <c r="E8" s="411" t="s">
        <v>283</v>
      </c>
      <c r="F8" s="411" t="s">
        <v>284</v>
      </c>
      <c r="G8" s="412" t="s">
        <v>285</v>
      </c>
      <c r="H8" s="412" t="s">
        <v>286</v>
      </c>
      <c r="I8" s="412" t="s">
        <v>287</v>
      </c>
      <c r="J8" s="411" t="s">
        <v>288</v>
      </c>
      <c r="K8" s="413" t="s">
        <v>289</v>
      </c>
    </row>
    <row r="9" spans="1:11" ht="31.5">
      <c r="A9" s="251"/>
      <c r="B9" s="414"/>
      <c r="C9" s="415" t="s">
        <v>290</v>
      </c>
      <c r="D9" s="416"/>
      <c r="E9" s="417" t="s">
        <v>291</v>
      </c>
      <c r="F9" s="418">
        <v>0.9</v>
      </c>
      <c r="G9" s="419">
        <v>0.9</v>
      </c>
      <c r="H9" s="419">
        <v>0.9</v>
      </c>
      <c r="I9" s="420">
        <v>0.9</v>
      </c>
      <c r="J9" s="419">
        <f>I9-H9</f>
        <v>0</v>
      </c>
      <c r="K9" s="421">
        <f>I9/H9</f>
        <v>1</v>
      </c>
    </row>
    <row r="10" spans="1:11" ht="15.75">
      <c r="A10" s="251"/>
      <c r="B10" s="422" t="s">
        <v>292</v>
      </c>
      <c r="C10" s="422"/>
      <c r="D10" s="423" t="s">
        <v>293</v>
      </c>
      <c r="E10" s="423"/>
      <c r="F10" s="423"/>
      <c r="G10" s="423"/>
      <c r="H10" s="423"/>
      <c r="I10" s="423"/>
      <c r="J10" s="423"/>
      <c r="K10" s="423"/>
    </row>
    <row r="11" spans="1:11" ht="15.75">
      <c r="A11" s="251"/>
      <c r="B11" s="424" t="s">
        <v>294</v>
      </c>
      <c r="C11" s="425" t="s">
        <v>293</v>
      </c>
      <c r="D11" s="425"/>
      <c r="E11" s="425"/>
      <c r="F11" s="425"/>
      <c r="G11" s="425"/>
      <c r="H11" s="425"/>
      <c r="I11" s="425"/>
      <c r="J11" s="425"/>
      <c r="K11" s="425"/>
    </row>
    <row r="12" spans="1:11" ht="63">
      <c r="A12" s="251"/>
      <c r="B12" s="426">
        <v>1</v>
      </c>
      <c r="C12" s="427" t="s">
        <v>295</v>
      </c>
      <c r="D12" s="428"/>
      <c r="E12" s="428" t="s">
        <v>291</v>
      </c>
      <c r="F12" s="418">
        <v>0.96</v>
      </c>
      <c r="G12" s="418">
        <v>0.9</v>
      </c>
      <c r="H12" s="418">
        <v>0.9</v>
      </c>
      <c r="I12" s="419">
        <v>0.95</v>
      </c>
      <c r="J12" s="419">
        <f>I12-H12</f>
        <v>4.9999999999999933E-2</v>
      </c>
      <c r="K12" s="421">
        <f>I12/H12</f>
        <v>1.0555555555555556</v>
      </c>
    </row>
    <row r="13" spans="1:11" ht="31.5">
      <c r="A13" s="251"/>
      <c r="B13" s="426">
        <v>2</v>
      </c>
      <c r="C13" s="427" t="s">
        <v>296</v>
      </c>
      <c r="D13" s="428"/>
      <c r="E13" s="429" t="s">
        <v>291</v>
      </c>
      <c r="F13" s="430">
        <v>0.8</v>
      </c>
      <c r="G13" s="430">
        <v>0.8</v>
      </c>
      <c r="H13" s="430">
        <v>0.85</v>
      </c>
      <c r="I13" s="431">
        <v>0.6</v>
      </c>
      <c r="J13" s="419">
        <f>I13-H13</f>
        <v>-0.25</v>
      </c>
      <c r="K13" s="421">
        <f>I13/H13</f>
        <v>0.70588235294117652</v>
      </c>
    </row>
    <row r="14" spans="1:11" ht="31.5">
      <c r="A14" s="251"/>
      <c r="B14" s="426">
        <v>3</v>
      </c>
      <c r="C14" s="427" t="s">
        <v>297</v>
      </c>
      <c r="D14" s="428"/>
      <c r="E14" s="428" t="s">
        <v>291</v>
      </c>
      <c r="F14" s="418">
        <v>0.85</v>
      </c>
      <c r="G14" s="418">
        <v>0.87</v>
      </c>
      <c r="H14" s="418">
        <v>0.87</v>
      </c>
      <c r="I14" s="428">
        <v>0</v>
      </c>
      <c r="J14" s="428">
        <v>0</v>
      </c>
      <c r="K14" s="421">
        <v>0</v>
      </c>
    </row>
    <row r="15" spans="1:11" ht="31.5">
      <c r="A15" s="251"/>
      <c r="B15" s="426">
        <v>4</v>
      </c>
      <c r="C15" s="427" t="s">
        <v>298</v>
      </c>
      <c r="D15" s="428" t="s">
        <v>299</v>
      </c>
      <c r="E15" s="428" t="s">
        <v>291</v>
      </c>
      <c r="F15" s="418">
        <v>0.85</v>
      </c>
      <c r="G15" s="419">
        <v>0.85</v>
      </c>
      <c r="H15" s="419">
        <v>0.85</v>
      </c>
      <c r="I15" s="419">
        <v>0.85</v>
      </c>
      <c r="J15" s="419">
        <f>I15-H15</f>
        <v>0</v>
      </c>
      <c r="K15" s="421">
        <f>I15/H15</f>
        <v>1</v>
      </c>
    </row>
    <row r="16" spans="1:11" ht="15.75">
      <c r="A16" s="251"/>
      <c r="B16" s="432" t="s">
        <v>300</v>
      </c>
      <c r="C16" s="432"/>
      <c r="D16" s="433"/>
      <c r="E16" s="433"/>
      <c r="F16" s="433"/>
      <c r="G16" s="433"/>
      <c r="H16" s="433"/>
      <c r="I16" s="433"/>
      <c r="J16" s="433"/>
      <c r="K16" s="433"/>
    </row>
    <row r="17" spans="1:11" ht="31.5">
      <c r="A17" s="251"/>
      <c r="B17" s="434" t="s">
        <v>301</v>
      </c>
      <c r="C17" s="435" t="s">
        <v>302</v>
      </c>
      <c r="D17" s="423"/>
      <c r="E17" s="423"/>
      <c r="F17" s="423"/>
      <c r="G17" s="423"/>
      <c r="H17" s="423"/>
      <c r="I17" s="423"/>
      <c r="J17" s="423"/>
      <c r="K17" s="423"/>
    </row>
    <row r="18" spans="1:11" ht="15.75">
      <c r="A18" s="251"/>
      <c r="B18" s="436" t="s">
        <v>211</v>
      </c>
      <c r="C18" s="437" t="s">
        <v>303</v>
      </c>
      <c r="D18" s="438"/>
      <c r="E18" s="439" t="s">
        <v>304</v>
      </c>
      <c r="F18" s="440">
        <v>2224</v>
      </c>
      <c r="G18" s="440">
        <v>2500</v>
      </c>
      <c r="H18" s="440">
        <v>2500</v>
      </c>
      <c r="I18" s="440">
        <v>1706</v>
      </c>
      <c r="J18" s="440">
        <f>H18-I18</f>
        <v>794</v>
      </c>
      <c r="K18" s="441">
        <f>I18/H18*100</f>
        <v>68.239999999999995</v>
      </c>
    </row>
    <row r="19" spans="1:11" ht="15.75">
      <c r="A19" s="251"/>
      <c r="B19" s="436"/>
      <c r="C19" s="442"/>
      <c r="D19" s="443"/>
      <c r="E19" s="439" t="s">
        <v>305</v>
      </c>
      <c r="F19" s="440">
        <v>140904419</v>
      </c>
      <c r="G19" s="440">
        <v>172650000</v>
      </c>
      <c r="H19" s="440">
        <v>178650000</v>
      </c>
      <c r="I19" s="440">
        <v>99204233</v>
      </c>
      <c r="J19" s="440">
        <f>H19-I19</f>
        <v>79445767</v>
      </c>
      <c r="K19" s="441">
        <f>I19/H19*100</f>
        <v>55.529937307584667</v>
      </c>
    </row>
    <row r="20" spans="1:11" ht="31.5">
      <c r="A20" s="251"/>
      <c r="B20" s="436" t="s">
        <v>157</v>
      </c>
      <c r="C20" s="442" t="s">
        <v>306</v>
      </c>
      <c r="D20" s="443"/>
      <c r="E20" s="439" t="s">
        <v>307</v>
      </c>
      <c r="F20" s="444">
        <v>10</v>
      </c>
      <c r="G20" s="440">
        <v>7</v>
      </c>
      <c r="H20" s="440">
        <v>10</v>
      </c>
      <c r="I20" s="440">
        <v>0</v>
      </c>
      <c r="J20" s="440"/>
      <c r="K20" s="441"/>
    </row>
    <row r="21" spans="1:11" ht="15.75">
      <c r="A21" s="251"/>
      <c r="B21" s="436"/>
      <c r="C21" s="442"/>
      <c r="D21" s="443"/>
      <c r="E21" s="445" t="s">
        <v>308</v>
      </c>
      <c r="F21" s="446">
        <v>16362000</v>
      </c>
      <c r="G21" s="447">
        <v>1500000</v>
      </c>
      <c r="H21" s="447">
        <v>6500000</v>
      </c>
      <c r="I21" s="447">
        <v>5569800</v>
      </c>
      <c r="J21" s="447">
        <v>0</v>
      </c>
      <c r="K21" s="448">
        <f t="shared" ref="K21:K25" si="0">I21/H21*100</f>
        <v>85.689230769230775</v>
      </c>
    </row>
    <row r="22" spans="1:11" ht="15.75">
      <c r="A22" s="251"/>
      <c r="B22" s="436" t="s">
        <v>161</v>
      </c>
      <c r="C22" s="388" t="s">
        <v>309</v>
      </c>
      <c r="D22" s="443"/>
      <c r="E22" s="445" t="s">
        <v>310</v>
      </c>
      <c r="F22" s="446"/>
      <c r="G22" s="447"/>
      <c r="H22" s="447">
        <v>1</v>
      </c>
      <c r="I22" s="447"/>
      <c r="J22" s="447"/>
      <c r="K22" s="448"/>
    </row>
    <row r="23" spans="1:11" ht="15.75">
      <c r="A23" s="251"/>
      <c r="B23" s="436"/>
      <c r="C23" s="388"/>
      <c r="D23" s="443"/>
      <c r="E23" s="445"/>
      <c r="F23" s="446"/>
      <c r="G23" s="447">
        <v>8500000</v>
      </c>
      <c r="H23" s="447">
        <v>8500000</v>
      </c>
      <c r="I23" s="447"/>
      <c r="J23" s="447"/>
      <c r="K23" s="448">
        <f t="shared" si="0"/>
        <v>0</v>
      </c>
    </row>
    <row r="24" spans="1:11" ht="15.75">
      <c r="A24" s="251"/>
      <c r="B24" s="436" t="s">
        <v>265</v>
      </c>
      <c r="C24" s="442" t="s">
        <v>311</v>
      </c>
      <c r="D24" s="443"/>
      <c r="E24" s="445" t="s">
        <v>312</v>
      </c>
      <c r="F24" s="446">
        <v>1</v>
      </c>
      <c r="G24" s="447">
        <v>0</v>
      </c>
      <c r="H24" s="447">
        <v>0</v>
      </c>
      <c r="I24" s="447"/>
      <c r="J24" s="447"/>
      <c r="K24" s="448"/>
    </row>
    <row r="25" spans="1:11" ht="16.5" thickBot="1">
      <c r="A25" s="251"/>
      <c r="B25" s="436"/>
      <c r="C25" s="442"/>
      <c r="D25" s="443"/>
      <c r="E25" s="445" t="s">
        <v>308</v>
      </c>
      <c r="F25" s="446"/>
      <c r="G25" s="447">
        <f>G19+G21+G23</f>
        <v>182650000</v>
      </c>
      <c r="H25" s="447">
        <f>H19+H21+H23</f>
        <v>193650000</v>
      </c>
      <c r="I25" s="447">
        <f>I19+I21</f>
        <v>104774033</v>
      </c>
      <c r="J25" s="447">
        <v>0</v>
      </c>
      <c r="K25" s="448">
        <f t="shared" si="0"/>
        <v>54.104845339530087</v>
      </c>
    </row>
    <row r="26" spans="1:11" ht="15.75">
      <c r="A26" s="251"/>
      <c r="B26" s="449"/>
      <c r="C26" s="449"/>
      <c r="D26" s="449"/>
      <c r="E26" s="449"/>
      <c r="F26" s="449"/>
      <c r="G26" s="449"/>
      <c r="H26" s="449"/>
      <c r="I26" s="449"/>
      <c r="J26" s="449"/>
      <c r="K26" s="449"/>
    </row>
    <row r="27" spans="1:11" ht="15.75">
      <c r="A27" s="251"/>
      <c r="B27" s="450"/>
      <c r="C27" s="451"/>
      <c r="D27" s="451"/>
      <c r="E27" s="451"/>
      <c r="F27" s="451"/>
      <c r="G27" s="451"/>
      <c r="H27" s="451"/>
      <c r="I27" s="451"/>
      <c r="J27" s="451"/>
      <c r="K27" s="451"/>
    </row>
    <row r="28" spans="1:11" ht="15.75">
      <c r="A28" s="251"/>
      <c r="B28" s="451"/>
      <c r="C28" s="452" t="s">
        <v>313</v>
      </c>
      <c r="D28" s="453" t="s">
        <v>58</v>
      </c>
      <c r="E28" s="453" t="s">
        <v>314</v>
      </c>
      <c r="F28" s="452" t="s">
        <v>315</v>
      </c>
      <c r="G28" s="452"/>
      <c r="H28" s="452"/>
      <c r="I28" s="453" t="s">
        <v>58</v>
      </c>
      <c r="J28" s="454" t="s">
        <v>102</v>
      </c>
      <c r="K28" s="454"/>
    </row>
    <row r="29" spans="1:11" ht="15.75">
      <c r="A29" s="251"/>
      <c r="B29" s="451"/>
      <c r="C29" s="452"/>
      <c r="D29" s="453" t="s">
        <v>59</v>
      </c>
      <c r="E29" s="453"/>
      <c r="F29" s="452"/>
      <c r="G29" s="452"/>
      <c r="H29" s="452"/>
      <c r="I29" s="453" t="s">
        <v>59</v>
      </c>
      <c r="J29" s="454"/>
      <c r="K29" s="454"/>
    </row>
    <row r="30" spans="1:11" ht="15.75">
      <c r="A30" s="251"/>
      <c r="B30" s="451"/>
      <c r="C30" s="452"/>
      <c r="D30" s="453" t="s">
        <v>60</v>
      </c>
      <c r="E30" s="119" t="s">
        <v>71</v>
      </c>
      <c r="F30" s="452"/>
      <c r="G30" s="452"/>
      <c r="H30" s="452"/>
      <c r="I30" s="453" t="s">
        <v>60</v>
      </c>
      <c r="J30" s="454" t="s">
        <v>71</v>
      </c>
      <c r="K30" s="454"/>
    </row>
    <row r="31" spans="1:11" ht="15.75">
      <c r="B31" s="387"/>
      <c r="C31" s="455"/>
      <c r="D31" s="455"/>
      <c r="E31" s="455"/>
      <c r="F31" s="455"/>
      <c r="G31" s="455"/>
      <c r="H31" s="455"/>
      <c r="I31" s="455"/>
      <c r="J31" s="455"/>
      <c r="K31" s="455"/>
    </row>
  </sheetData>
  <mergeCells count="23">
    <mergeCell ref="B16:C16"/>
    <mergeCell ref="D16:K16"/>
    <mergeCell ref="D17:K17"/>
    <mergeCell ref="B26:K26"/>
    <mergeCell ref="C28:C30"/>
    <mergeCell ref="F28:H30"/>
    <mergeCell ref="J28:K28"/>
    <mergeCell ref="J29:K29"/>
    <mergeCell ref="J30:K30"/>
    <mergeCell ref="C6:K6"/>
    <mergeCell ref="B7:C7"/>
    <mergeCell ref="D7:K7"/>
    <mergeCell ref="B10:C10"/>
    <mergeCell ref="D10:K10"/>
    <mergeCell ref="C11:K11"/>
    <mergeCell ref="B2:K2"/>
    <mergeCell ref="B3:F3"/>
    <mergeCell ref="C4:D4"/>
    <mergeCell ref="E4:F4"/>
    <mergeCell ref="G4:K4"/>
    <mergeCell ref="C5:D5"/>
    <mergeCell ref="E5:F5"/>
    <mergeCell ref="G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Aneksi nr.1</vt:lpstr>
      <vt:lpstr>Aneksi nr.1.1</vt:lpstr>
      <vt:lpstr>Aneksi nr.1.2</vt:lpstr>
      <vt:lpstr>Aneksi nr.2</vt:lpstr>
      <vt:lpstr>Aneksi nr.2.1</vt:lpstr>
      <vt:lpstr>Aneksi nr.3</vt:lpstr>
      <vt:lpstr>Aneksi nr.3.1</vt:lpstr>
      <vt:lpstr>Aneksi nr.3.2</vt:lpstr>
      <vt:lpstr>Aneksi nr.4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2026-02-09T22:30:21Z</dcterms:created>
  <dcterms:modified xsi:type="dcterms:W3CDTF">2026-10-20T11:20:06Z</dcterms:modified>
</cp:coreProperties>
</file>